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tonellotto\Desktop\DELIBERE DA REGISTRARE\prop. 261\Allegati\"/>
    </mc:Choice>
  </mc:AlternateContent>
  <bookViews>
    <workbookView xWindow="0" yWindow="0" windowWidth="28800" windowHeight="12330" tabRatio="500"/>
  </bookViews>
  <sheets>
    <sheet name="SCHEDA B PARI SOTTO 1" sheetId="2" r:id="rId1"/>
    <sheet name="SCHEDA B SOPRA 1 " sheetId="3" r:id="rId2"/>
  </sheets>
  <definedNames>
    <definedName name="_xlnm._FilterDatabase" localSheetId="0" hidden="1">'SCHEDA B PARI SOTTO 1'!$A$3:$BA$3</definedName>
    <definedName name="_xlnm._FilterDatabase" localSheetId="1" hidden="1">'SCHEDA B SOPRA 1 '!$D$1:$D$7578</definedName>
  </definedNames>
  <calcPr calcId="162913" iterateDelta="1E-4"/>
</workbook>
</file>

<file path=xl/calcChain.xml><?xml version="1.0" encoding="utf-8"?>
<calcChain xmlns="http://schemas.openxmlformats.org/spreadsheetml/2006/main">
  <c r="X135" i="3" l="1"/>
  <c r="X131" i="3"/>
  <c r="X130" i="3"/>
  <c r="X129" i="3"/>
  <c r="X128" i="3"/>
  <c r="X127" i="3"/>
  <c r="X126" i="3"/>
  <c r="X124" i="3"/>
  <c r="X123" i="3"/>
  <c r="W122" i="3"/>
  <c r="X121" i="3"/>
  <c r="X120" i="3"/>
  <c r="U119" i="3"/>
  <c r="X119" i="3" s="1"/>
  <c r="X118" i="3"/>
  <c r="X117" i="3"/>
  <c r="X116" i="3"/>
  <c r="X115" i="3"/>
  <c r="X114" i="3"/>
  <c r="X113" i="3"/>
  <c r="X112" i="3"/>
  <c r="X111" i="3"/>
  <c r="X110" i="3"/>
  <c r="W109" i="3"/>
  <c r="X109" i="3" s="1"/>
  <c r="X107" i="3"/>
  <c r="X106" i="3"/>
  <c r="X104" i="3"/>
  <c r="X100" i="3"/>
  <c r="AL99" i="3"/>
  <c r="AK99" i="3"/>
  <c r="V99" i="3"/>
  <c r="W99" i="3" s="1"/>
  <c r="X99" i="3" s="1"/>
  <c r="W98" i="3"/>
  <c r="V98" i="3"/>
  <c r="V97" i="3"/>
  <c r="U97" i="3"/>
  <c r="U96" i="3"/>
  <c r="X96" i="3" s="1"/>
  <c r="V95" i="3"/>
  <c r="U95" i="3"/>
  <c r="W94" i="3"/>
  <c r="X93" i="3"/>
  <c r="AC91" i="3"/>
  <c r="X90" i="3"/>
  <c r="X79" i="3"/>
  <c r="X78" i="3"/>
  <c r="AU78" i="3"/>
  <c r="AU79" i="3" s="1"/>
  <c r="AU80" i="3" s="1"/>
  <c r="AU81" i="3" s="1"/>
  <c r="AU82" i="3" s="1"/>
  <c r="AU83" i="3" s="1"/>
  <c r="AU84" i="3" s="1"/>
  <c r="AU85" i="3" s="1"/>
  <c r="AU86" i="3" s="1"/>
  <c r="AU87" i="3" s="1"/>
  <c r="AU88" i="3" s="1"/>
  <c r="AU89" i="3" s="1"/>
  <c r="AU90" i="3" s="1"/>
  <c r="AU91" i="3" s="1"/>
  <c r="X77" i="3"/>
  <c r="X74" i="3"/>
  <c r="X73" i="3"/>
  <c r="X58" i="3"/>
  <c r="X56" i="3"/>
  <c r="X47" i="3"/>
  <c r="X46" i="3"/>
  <c r="X27" i="3"/>
  <c r="X22" i="3"/>
  <c r="AC18" i="3"/>
  <c r="AD18" i="3" s="1"/>
  <c r="AE18" i="3" s="1"/>
  <c r="AF18" i="3" s="1"/>
  <c r="AG18" i="3" s="1"/>
  <c r="AH18" i="3" s="1"/>
  <c r="AI18" i="3" s="1"/>
  <c r="AJ18" i="3" s="1"/>
  <c r="X13" i="3"/>
  <c r="X10" i="3"/>
  <c r="X7" i="3"/>
  <c r="X6" i="3"/>
  <c r="H5" i="3"/>
  <c r="AU4" i="3"/>
  <c r="AU5" i="3" s="1"/>
  <c r="AU6" i="3" s="1"/>
  <c r="AU7" i="3" s="1"/>
  <c r="AU8" i="3" s="1"/>
  <c r="AU9" i="3" s="1"/>
  <c r="AU10" i="3" s="1"/>
  <c r="AU11" i="3" s="1"/>
  <c r="AU12" i="3" s="1"/>
  <c r="AU13" i="3" s="1"/>
  <c r="AU14" i="3" s="1"/>
  <c r="AU15" i="3" s="1"/>
  <c r="AU16" i="3" s="1"/>
  <c r="AU17" i="3" s="1"/>
  <c r="AU18" i="3" s="1"/>
  <c r="AU19" i="3" s="1"/>
  <c r="AU20" i="3" s="1"/>
  <c r="AU21" i="3" s="1"/>
  <c r="AU22" i="3" s="1"/>
  <c r="AU23" i="3" s="1"/>
  <c r="AU24" i="3" s="1"/>
  <c r="AU25" i="3" s="1"/>
  <c r="AU26" i="3" s="1"/>
  <c r="AU27" i="3" s="1"/>
  <c r="AU28" i="3" s="1"/>
  <c r="AU29" i="3" s="1"/>
  <c r="AU30" i="3" s="1"/>
  <c r="AU31" i="3" s="1"/>
  <c r="AU32" i="3" s="1"/>
  <c r="AU33" i="3" s="1"/>
  <c r="AU34" i="3" s="1"/>
  <c r="AU35" i="3" s="1"/>
  <c r="AU36" i="3" s="1"/>
  <c r="AU37" i="3" s="1"/>
  <c r="AU38" i="3" s="1"/>
  <c r="AU39" i="3" s="1"/>
  <c r="AU40" i="3" s="1"/>
  <c r="AU41" i="3" s="1"/>
  <c r="AU42" i="3" s="1"/>
  <c r="AU43" i="3" s="1"/>
  <c r="AU44" i="3" s="1"/>
  <c r="AU45" i="3" s="1"/>
  <c r="AU46" i="3" s="1"/>
  <c r="AU47" i="3" s="1"/>
  <c r="AU48" i="3" s="1"/>
  <c r="AU49" i="3" s="1"/>
  <c r="AU50" i="3" s="1"/>
  <c r="AU51" i="3" s="1"/>
  <c r="AU52" i="3" s="1"/>
  <c r="AU53" i="3" s="1"/>
  <c r="AU54" i="3" s="1"/>
  <c r="AU55" i="3" s="1"/>
  <c r="AU56" i="3" s="1"/>
  <c r="AU57" i="3" s="1"/>
  <c r="AU58" i="3" s="1"/>
  <c r="AU59" i="3" s="1"/>
  <c r="AU60" i="3" s="1"/>
  <c r="AU61" i="3" s="1"/>
  <c r="AU62" i="3" s="1"/>
  <c r="AU63" i="3" s="1"/>
  <c r="AU64" i="3" s="1"/>
  <c r="AU65" i="3" s="1"/>
  <c r="AU66" i="3" s="1"/>
  <c r="AU67" i="3" s="1"/>
  <c r="AU68" i="3" s="1"/>
  <c r="AU69" i="3" s="1"/>
  <c r="AU70" i="3" s="1"/>
  <c r="AU71" i="3" s="1"/>
  <c r="AU72" i="3" s="1"/>
  <c r="AU73" i="3" s="1"/>
  <c r="AU74" i="3" s="1"/>
  <c r="AU75" i="3" s="1"/>
  <c r="AU76" i="3" s="1"/>
  <c r="AU77" i="3" s="1"/>
  <c r="AH92" i="2"/>
  <c r="AJ84" i="2"/>
  <c r="AI84" i="2"/>
  <c r="AH84" i="2"/>
  <c r="AG84" i="2"/>
  <c r="AF84" i="2"/>
  <c r="AE84" i="2"/>
  <c r="AD84" i="2"/>
  <c r="AC84" i="2"/>
  <c r="AJ83" i="2"/>
  <c r="AI83" i="2"/>
  <c r="AH83" i="2"/>
  <c r="AG83" i="2"/>
  <c r="AF83" i="2"/>
  <c r="AD83" i="2"/>
  <c r="AC83" i="2"/>
  <c r="AI82" i="2"/>
  <c r="AD82" i="2"/>
  <c r="AJ81" i="2"/>
  <c r="AI81" i="2"/>
  <c r="AH81" i="2"/>
  <c r="AG81" i="2"/>
  <c r="AF81" i="2"/>
  <c r="AE81" i="2"/>
  <c r="AD81" i="2"/>
  <c r="AC81" i="2"/>
  <c r="X97" i="3" l="1"/>
  <c r="X98" i="3"/>
  <c r="W95" i="3"/>
  <c r="X95" i="3" s="1"/>
</calcChain>
</file>

<file path=xl/sharedStrings.xml><?xml version="1.0" encoding="utf-8"?>
<sst xmlns="http://schemas.openxmlformats.org/spreadsheetml/2006/main" count="3965" uniqueCount="934">
  <si>
    <t>CUI (codice unico intervento che viene acquisito per ultimo al momento dell'inserimento dell'intervento nella piattaforma MIT)</t>
  </si>
  <si>
    <t>codice fiscale ARES</t>
  </si>
  <si>
    <t>SC RIFERIMENTO (indicare solo nome SC o Dipartimento)</t>
  </si>
  <si>
    <t>DESCRIZIONE SINTETICA DELL'INTERVENTO</t>
  </si>
  <si>
    <t>RUP (Indicare nome completo soggetto come risulta dai documenti d'identita') (qualora non ancora individuato indicare nome Direttore Struttura o Dipartimento)</t>
  </si>
  <si>
    <t>L'ACQUISTO E' RELATIVO A NUOVO AFFIDAMENTO DI CONTRATTO IN ESSERE (SI/NO)</t>
  </si>
  <si>
    <t>PRIMA ANNUALITA' DI INSERIMENTO</t>
  </si>
  <si>
    <t>CODICE CUP (DA INSERIRE PER GARE IL CUI ACQUISTO E' RICOMPRESO NELL'IMPORTO COMPLESSIVO DI UN LAVORO O DI ALTRA ACQUISIZIONE</t>
  </si>
  <si>
    <r>
      <rPr>
        <b/>
        <sz val="10"/>
        <color rgb="FF000000"/>
        <rFont val="Calibri"/>
        <family val="2"/>
        <charset val="1"/>
      </rPr>
      <t>ACQUISTO RICOMPRESO NELL'IMPORTO COMPLESSIVO DI UN LAVORO O DI ALTRA ACQUISIZIONE PRESENTE IN PROGRAMMAZIONE DI LAVORI, FORNITURE E SERVIZI (</t>
    </r>
    <r>
      <rPr>
        <b/>
        <sz val="10"/>
        <color rgb="FFFF0000"/>
        <rFont val="Calibri"/>
        <family val="2"/>
        <charset val="1"/>
      </rPr>
      <t>SI/NO/SI, CUI PRINCIPALE NON ANCORA ATTRIBUITO/SI, INTERVENTI O ACQUISTI DIVERSI</t>
    </r>
    <r>
      <rPr>
        <b/>
        <sz val="10"/>
        <color rgb="FF000000"/>
        <rFont val="Calibri"/>
        <family val="2"/>
        <charset val="1"/>
      </rPr>
      <t>)</t>
    </r>
  </si>
  <si>
    <t>CODICE CUI PRINCIPALE (DA INSERIRE SE QUESTA GARA E' RICOMPRESA IN ALTRO  INTERVENTO  PER IL QUALE IL CODICE CUI SIA GIA' STATO PRESO)</t>
  </si>
  <si>
    <r>
      <rPr>
        <b/>
        <sz val="10"/>
        <color rgb="FF000000"/>
        <rFont val="Calibri"/>
        <family val="2"/>
        <charset val="1"/>
      </rPr>
      <t xml:space="preserve">LOTTO FUNZIONALE  (SI/NO) (DA VALORIZZARE CON </t>
    </r>
    <r>
      <rPr>
        <b/>
        <sz val="10"/>
        <color rgb="FFFF0000"/>
        <rFont val="Calibri"/>
        <family val="2"/>
        <charset val="1"/>
      </rPr>
      <t>SI</t>
    </r>
    <r>
      <rPr>
        <b/>
        <sz val="10"/>
        <color rgb="FF000000"/>
        <rFont val="Calibri"/>
        <family val="2"/>
        <charset val="1"/>
      </rPr>
      <t xml:space="preserve"> SE LA GARA RAPRRESENTA DA SOLA UN LOTTO FUNZIONALE DI UN'INTERVENTO CON ALTRI LOTTI)</t>
    </r>
  </si>
  <si>
    <t>AMBITO GEOGRAFICO (SOLO SARDEGNA)</t>
  </si>
  <si>
    <r>
      <rPr>
        <b/>
        <sz val="10"/>
        <color rgb="FF000000"/>
        <rFont val="Calibri"/>
        <family val="2"/>
        <charset val="1"/>
      </rPr>
      <t xml:space="preserve">SETTORE PREVALENTE
( INDICARE </t>
    </r>
    <r>
      <rPr>
        <b/>
        <sz val="10"/>
        <color rgb="FFFF0000"/>
        <rFont val="Calibri"/>
        <family val="2"/>
        <charset val="1"/>
      </rPr>
      <t>forniture</t>
    </r>
    <r>
      <rPr>
        <b/>
        <sz val="10"/>
        <rFont val="Calibri"/>
        <family val="2"/>
        <charset val="1"/>
      </rPr>
      <t xml:space="preserve"> o </t>
    </r>
    <r>
      <rPr>
        <b/>
        <sz val="10"/>
        <color rgb="FFFF0000"/>
        <rFont val="Calibri"/>
        <family val="2"/>
        <charset val="1"/>
      </rPr>
      <t>servizi</t>
    </r>
    <r>
      <rPr>
        <b/>
        <sz val="10"/>
        <rFont val="Calibri"/>
        <family val="2"/>
        <charset val="1"/>
      </rPr>
      <t xml:space="preserve"> sulla base della prevalenza)</t>
    </r>
  </si>
  <si>
    <t xml:space="preserve">CPV principale </t>
  </si>
  <si>
    <t>LIVELLO DI PRIORITA' (1= MASSIMO, 2 = MEDIA, 3 = MINIMA)</t>
  </si>
  <si>
    <t>SUDDIVISIONE IN LOTTI CORRISPONDENTI ALLE ASL</t>
  </si>
  <si>
    <t>POSSIBILITA'/ NECESSITA' DI ESTENDERE LA GARA ANCHE ALLE ALTRE AZIENDE DEL SSR
(AOU - BROTZU - AREUS)</t>
  </si>
  <si>
    <t>STIMA DEI COSTI DELL'ACQUISTO
TOTALE (somma dei costi delle colonne precedenti)</t>
  </si>
  <si>
    <t>APPORTO DI CAPITALE PRIVATO  
IMPORTO</t>
  </si>
  <si>
    <t>APPORTO DI CAPITALE PRIVATO  
TIPOLOGIA (Finanza di progetto, concessione, sponsorizzazione, società partecipate o di scopo, locazione finanziaria, contratto di disponibilità)</t>
  </si>
  <si>
    <t>CENTRALE DI COMMITTENZA O SOGGETTO AGGREGATORE AL QUALE SI FARA' RICORSO PER L'ESPLETAMENTO DELLA PROCEDURA DI AFFIDAMENTO
(CODICE CAT SARDEGNA N.239787 - CONSIP N.226120)</t>
  </si>
  <si>
    <t>CENTRALE DI COMMITTENZA O SOGGETTO AGGREGATORE AL QUALE SI FARA' RICORSO PER L'ESPLETAMENTO DELLA PROCEDURA DI AFFIDAMENTO
DENOMINAZIONE (CAT SARDEGNA si chiama CRC Sardegna)</t>
  </si>
  <si>
    <t>ASL 1 
SASSARI</t>
  </si>
  <si>
    <t>ASL 2 
GALLURA</t>
  </si>
  <si>
    <t>ASL 3 
NUORO</t>
  </si>
  <si>
    <t>ASL 4 
OGLIASTRA</t>
  </si>
  <si>
    <t>ASL 
5 ORISTANO</t>
  </si>
  <si>
    <t>ASL 6 
MEDIO CAMPIDANO</t>
  </si>
  <si>
    <t>ASL 7  
SULCIS</t>
  </si>
  <si>
    <t>ASL 8 
CAGLIARI</t>
  </si>
  <si>
    <t xml:space="preserve">ACQUISTO AGGIUNTO O VARIATO A SEGUITO DI MODIFICA PROGRAMMA (da valorizzare solo in caso di modifica o aggiornamenti successivi a questa programmazione) </t>
  </si>
  <si>
    <t>NOTE</t>
  </si>
  <si>
    <t>FONTE DI FINANZIAMENTO (ES. DVL[destinazione vincolata per legge] ; Finanziamento in conto capitale RAS; stanziamenti di bilancio)</t>
  </si>
  <si>
    <t>03990570925</t>
  </si>
  <si>
    <t>CASSITTA MARIA CATERINA</t>
  </si>
  <si>
    <t>SI</t>
  </si>
  <si>
    <t>/</t>
  </si>
  <si>
    <t>NO</t>
  </si>
  <si>
    <t>REGIONE SARDEGNA</t>
  </si>
  <si>
    <t>SERVIZI</t>
  </si>
  <si>
    <t>stanziamenti di bilancio</t>
  </si>
  <si>
    <t>DVL</t>
  </si>
  <si>
    <t>S.C. INGEGNERIA CLINICA</t>
  </si>
  <si>
    <t>BARBARA PODDA</t>
  </si>
  <si>
    <t>SI, INTERVENTI O ACQUISTI DIVERSI</t>
  </si>
  <si>
    <t>FORNITURE</t>
  </si>
  <si>
    <t>CONSIP</t>
  </si>
  <si>
    <t>x</t>
  </si>
  <si>
    <t>Daniela Bianco</t>
  </si>
  <si>
    <t>33190000-8</t>
  </si>
  <si>
    <t>no</t>
  </si>
  <si>
    <t>Roberta Desogus</t>
  </si>
  <si>
    <t>Si</t>
  </si>
  <si>
    <t>BRUNO PINNA</t>
  </si>
  <si>
    <t>Rafaella Casti</t>
  </si>
  <si>
    <t>si</t>
  </si>
  <si>
    <t>33690000-3</t>
  </si>
  <si>
    <t>MARCO SPISSU</t>
  </si>
  <si>
    <t>B72C19000280002</t>
  </si>
  <si>
    <t>DGR 48/19 IN RIMODULAZIONE</t>
  </si>
  <si>
    <t>Caterina Sanna</t>
  </si>
  <si>
    <t>33111000-1</t>
  </si>
  <si>
    <t>33112000-8</t>
  </si>
  <si>
    <t>ESTER MURA</t>
  </si>
  <si>
    <t>B72C19000240002</t>
  </si>
  <si>
    <t>33122000-1</t>
  </si>
  <si>
    <t>M. Concetta Fodde</t>
  </si>
  <si>
    <t>B72C19000250002
B72C19000230002</t>
  </si>
  <si>
    <t>M. Alessandra De Virgiliis</t>
  </si>
  <si>
    <t>33141324-7</t>
  </si>
  <si>
    <t>33124110-9</t>
  </si>
  <si>
    <t>71621000-7</t>
  </si>
  <si>
    <t>Q FUSION</t>
  </si>
  <si>
    <t>SERVIZO CONTAZIONE VALORI</t>
  </si>
  <si>
    <t>Fabiola Murgia</t>
  </si>
  <si>
    <t>33111730-7</t>
  </si>
  <si>
    <t>Alberto Gorini</t>
  </si>
  <si>
    <t>Emiliano Arca</t>
  </si>
  <si>
    <t>Rossana Sechi</t>
  </si>
  <si>
    <t>22852000-7</t>
  </si>
  <si>
    <t>STRUMENTARIO E ACCESSORI PER AMBULATORI DI ODONTOIATRIA Q01</t>
  </si>
  <si>
    <t>Gigliola Ventura</t>
  </si>
  <si>
    <t>33131100-8</t>
  </si>
  <si>
    <t>Patrizia Mirtillo</t>
  </si>
  <si>
    <t>B64E22000770006</t>
  </si>
  <si>
    <t>KIT ATTACCO STACCO PER INIZIO E FINE DIALISI</t>
  </si>
  <si>
    <t>CUP DA RICHIEDERE</t>
  </si>
  <si>
    <t>FRIGORIFORI, FRIGOEMOTECHE, CONGELATORI</t>
  </si>
  <si>
    <t>39711100-0</t>
  </si>
  <si>
    <t>Dipartimento ICT</t>
  </si>
  <si>
    <t>Efficientamento Controlli e Ispezioni</t>
  </si>
  <si>
    <t>Dott. Cesare Delussu</t>
  </si>
  <si>
    <t>72222300-0</t>
  </si>
  <si>
    <t>ARES</t>
  </si>
  <si>
    <t xml:space="preserve">fornitura in modalità service di sistema quantiferon </t>
  </si>
  <si>
    <t>Fornitura in modalità service Kit Pap-test e Test HPV per attività screening W0105 - (ESCLUSO I COLORATORI RECENTE AGGIUDICAZIONE)</t>
  </si>
  <si>
    <t>DETERGENTE LAVASTRUMENTI E LAVAPADELLE , NEUTRALIZZANTE E DISINCROSANTE - LUBRIFICANTE PER STRUMENTI ENDOSCOPICI</t>
  </si>
  <si>
    <t>39831600-2</t>
  </si>
  <si>
    <t>TAPPETI ASSORBENTI PER BLOCCHI OPERATORI SO</t>
  </si>
  <si>
    <t>39531000-3</t>
  </si>
  <si>
    <t>33631600-8</t>
  </si>
  <si>
    <t>33182100-0</t>
  </si>
  <si>
    <t>Robotic Process Automation</t>
  </si>
  <si>
    <t>Contratti ponte forniture attive area laboratoristica coagulazione. Service di coagulometri portatili per terapia anticoagulante/TAO.</t>
  </si>
  <si>
    <t>SISTEMA PER DIAGNOSI MALATTIE AUTO IMMUNITA'-contratto ponte</t>
  </si>
  <si>
    <t>ALLERGOLOGIA- contratto ponte</t>
  </si>
  <si>
    <t>Progetto CDR-XDS</t>
  </si>
  <si>
    <t>Ing. Marco Galisai</t>
  </si>
  <si>
    <t>POR - FESR 2014-2020</t>
  </si>
  <si>
    <t>33692100-8</t>
  </si>
  <si>
    <t>33115000-9</t>
  </si>
  <si>
    <t>48000000-8</t>
  </si>
  <si>
    <t>AMMODERNAMENTO E SUPERAMENTO OBSOLESCENZA TECNOLOGICA DESKTOP (Postazioni di lavoro fisse)</t>
  </si>
  <si>
    <t>Tania Paderas</t>
  </si>
  <si>
    <t>Contratto ponte fornitura dispositivi e noleggi per pompe infusionali nelle more dell’attivazione dei nuovi contratti derivanti da aggiudicazione di gara regionale.</t>
  </si>
  <si>
    <t>33194110-0</t>
  </si>
  <si>
    <t>DAVIDE ANGIUS</t>
  </si>
  <si>
    <t>TAC  P.O. GIOVANNI PAOLO II OLBIA</t>
  </si>
  <si>
    <t>B94E22000210006</t>
  </si>
  <si>
    <t>B94E22000210006
 valore stimato, apparecchiature 530000, lavori 77000  - PNRR
 FINANZIAMENTO LAVORI</t>
  </si>
  <si>
    <t>contratti ponte forniture suture e suturatrici nelle more dell'aggiudicazione CRC CAT Sardegna</t>
  </si>
  <si>
    <t>33182000-9</t>
  </si>
  <si>
    <t xml:space="preserve">Antisettici e Disinfettanti contratto ponte </t>
  </si>
  <si>
    <t>Toner (consumabili per stampanti e fotocopiatori)</t>
  </si>
  <si>
    <t>GIOVANNI SCARTEDDU</t>
  </si>
  <si>
    <t>Veronica Nieddu</t>
  </si>
  <si>
    <t>85143000-3</t>
  </si>
  <si>
    <t xml:space="preserve">Contratti ponte fornitura apparati tubolari in attesa gara procedura aperta </t>
  </si>
  <si>
    <t>Forniture attive area laboratoristica biologia molecolare. Service di sistemi analitici PCR Real Time GeneXpert. -contratto ponte</t>
  </si>
  <si>
    <t>239787</t>
  </si>
  <si>
    <t>CRC Sardegna</t>
  </si>
  <si>
    <t>MATERIALI DI GUARDAROBA, PULIZIA E CONVIVENZA (COMPRESO IPOCLORITO)</t>
  </si>
  <si>
    <t>39830000-9</t>
  </si>
  <si>
    <t>AMMODERNAMENTO E SUPERAMENTO OBSOLESCENZA TECNOLOGICA INFRASTRUTTURE DI RETE DATI (Apparati attivi di rete dati, ecc..)</t>
  </si>
  <si>
    <t>AMMODERNAMENTO E SUPERAMENTO OBSOLESCENZA TECNOLOGICA INFRASTRUTTURE  DATA CENTER (Server, Storage, sistemi di Backup, ecc..)</t>
  </si>
  <si>
    <t>33192100-3</t>
  </si>
  <si>
    <t>OCULISTICA  AMBULATORIALE</t>
  </si>
  <si>
    <t>DEFIBRILLATORI  ASPIRATORI E CARRELLI EMERGENZA</t>
  </si>
  <si>
    <t xml:space="preserve">B72C19000290002
B72C19000230002  </t>
  </si>
  <si>
    <t>MONITOR ED ELETTROCARDIOGRAFI</t>
  </si>
  <si>
    <t>B72C19000290002</t>
  </si>
  <si>
    <t>33123200-0
33195100-4</t>
  </si>
  <si>
    <t>33113000-5</t>
  </si>
  <si>
    <t>B94E22000220006</t>
  </si>
  <si>
    <t>RMN P.O. GIOVANNI PAOLO II OLBIA</t>
  </si>
  <si>
    <t>B94E22000350006</t>
  </si>
  <si>
    <t>B94E22000350006
 valore stimato, apparecchiature 914000, lavori 100000 - PNRR
 FINANZIAMENTO LAVORI</t>
  </si>
  <si>
    <t>B94E22000220006
 valore stimato, apparecchiature 914000, lavori 150000 - PNRR
 FINANZIAMENTO LAVORI</t>
  </si>
  <si>
    <t>ABBATTIMENTO LISTE D'ATTESA</t>
  </si>
  <si>
    <t>ARES DVL: FONDI RAS LISTE ATTESA</t>
  </si>
  <si>
    <t>PNRR TUTTE LE OTT ASL: M6.C1 – 1.2.2 Casa come primo luogo di cura: Centrali operative territoriali-Interconnessione aziendale</t>
  </si>
  <si>
    <t>D27H22000970006</t>
  </si>
  <si>
    <t>PNRR: COT - Interconnessione Aziendale</t>
  </si>
  <si>
    <t>Conservazione Sostitutiva Digitale dei documenti informatici e servizi di Cloud Enabling -  DATI DI TIPO SANITARIO</t>
  </si>
  <si>
    <t>Fornitura di sistemi analitici per Varianti Emoglobiniche ed Emoglobina Glicata -contratto ponte</t>
  </si>
  <si>
    <t xml:space="preserve">Service Laboratori Ematologia-contratto ponte </t>
  </si>
  <si>
    <t>ANATOMIA PATOLOGICA: IMMUNOISTOCHIMICA, CITOLOGIA E ISTOLOGIA - contratto ponte</t>
  </si>
  <si>
    <t>Service Laboratori Coagulazione - contratto ponte</t>
  </si>
  <si>
    <t>Antonello Podda</t>
  </si>
  <si>
    <t>POR-FESR 2014-2020: TUTTE LE OTTO ASL  + ARES + AOU CA: Infrastruttura di rete</t>
  </si>
  <si>
    <t>sistema informativo territoriale  -SIT (gis)</t>
  </si>
  <si>
    <t>LAMPADE SCIALITICHE</t>
  </si>
  <si>
    <t>B72C19000300002</t>
  </si>
  <si>
    <t>31524110-9</t>
  </si>
  <si>
    <t>TUTTE LE OTTO ASL + ARES: CABLAGGIO PASSIVO/ATTIVO RETE DATI/FONIA</t>
  </si>
  <si>
    <t>PNRR TUTTE LE OTT ASL: M6.C1 – 1.2.2 Casa come primo luogo di cura: Centrali operative territoriali-Device</t>
  </si>
  <si>
    <t>D77H22001020006</t>
  </si>
  <si>
    <t>PNRR: COT - Device</t>
  </si>
  <si>
    <t>RISONANZA MAGNETICA  ASL GALLURA P.O. TEMPIO</t>
  </si>
  <si>
    <t>MONITORAGGIO AMBIENTALE MICROBIOLOGICO</t>
  </si>
  <si>
    <t>Francesca Puggioni</t>
  </si>
  <si>
    <t>PNRR Digitalizzazione DEA I e II Liv</t>
  </si>
  <si>
    <t>ECOTOMOGRAFI</t>
  </si>
  <si>
    <t>RICHIESTI POR FESR 2021-2027 IN ATTESA DI APPROVAZIONE DALLA RAS  e LR Fiinanziaria 2021 per urologia Nuoro</t>
  </si>
  <si>
    <t>SERVIZIO DI TESORERIA</t>
  </si>
  <si>
    <t>66600000-6</t>
  </si>
  <si>
    <t xml:space="preserve">SERVICE ELETTROFORESI </t>
  </si>
  <si>
    <t xml:space="preserve">85121270-6 </t>
  </si>
  <si>
    <t>226120</t>
  </si>
  <si>
    <t>Consip</t>
  </si>
  <si>
    <t>Service Biologia Molecolare - contratto ponte</t>
  </si>
  <si>
    <t>PNRR ASL GALLURA: M6.C2 – 1.1.1. Ammodernamento del parco tecnologico e digitale ospedaliero (Digitalizzazione delle strutture ospedaliere (DEA Dipartimenti di Emergenza e Accettazione di Livello I e II))</t>
  </si>
  <si>
    <t>D37H22001170006</t>
  </si>
  <si>
    <t>NOLEGGIO COLONNE ENDOSCOPIA AMBULATORIALE</t>
  </si>
  <si>
    <t xml:space="preserve">importo stimato per n.25 colonne / 48 mesi + 12 mesi opzionali - CONTO ESERCIZIO </t>
  </si>
  <si>
    <t>TUTTE LE OTTO ASL + ARES: CENTRALI TELEFONICHE + TELEFONIA FISSA VOIP + TELEFONIA MOBILE</t>
  </si>
  <si>
    <t>SERVIZI DI BROKERAGGIO ASSICURATIVO E RELATIVA CONSULENZA RIGUARDO ALLE COPERTURE AZIENDALI</t>
  </si>
  <si>
    <t>66519310-7</t>
  </si>
  <si>
    <t>SERVIZIO TRASPORTO IN AMBULANZA INTRAOSPEDALIERO</t>
  </si>
  <si>
    <t>è un servizio aggiuntivo e complementare in caso di necessità a quello diretto con mezzi di proprietà delle Aziende Sanitarie</t>
  </si>
  <si>
    <t>CENTRALI DI MONITORAGGIO</t>
  </si>
  <si>
    <t>38291000-1</t>
  </si>
  <si>
    <t>CND P09 -12-13 MEZZI DI OSTEOSINTESI CONTRATTO PONTE</t>
  </si>
  <si>
    <t>Servizi di archiviazione cartelle cliniche cartacee ed altra documentazione sanitaria e amministrativa per la quale vige obbligo di conservazione, inclusa riproduzione e conservazione</t>
  </si>
  <si>
    <t>79995100-6 (Servizi di archiviazione)</t>
  </si>
  <si>
    <t>TUTTE LE OTTO ASL + ARES: SISTEMI MULTIFUNZIONE DI STAMPA (FOTOCOPIATORI, STAMPANTI, SCANNER)</t>
  </si>
  <si>
    <t>Fornitura guanti non chirurgici CND T01 - Gara in attesa convenzione CAT</t>
  </si>
  <si>
    <t>Trasporti di BENI SANITARI (ad esempio, campioni biologici, dispositivi sanitari, Antiblastici)</t>
  </si>
  <si>
    <t xml:space="preserve">Piana Angela Sergia </t>
  </si>
  <si>
    <t>60100000-9</t>
  </si>
  <si>
    <t>TAVOLI OPERATORI VARIE DISCIPLINE</t>
  </si>
  <si>
    <t>33192230-3</t>
  </si>
  <si>
    <t>RICHIESTI POR FESR 2021-2027 IN ATTESA DI APPROVAZIONE DALLA RAS - n.33 apparecchiature</t>
  </si>
  <si>
    <t>Fornitura di filtri per prelievo, raccordi, rampe, rubinetti, sistemi di ricostituzione farmaci e tappi</t>
  </si>
  <si>
    <t xml:space="preserve">convenzione quadro noleggio auto </t>
  </si>
  <si>
    <t>Carlo  Spiga</t>
  </si>
  <si>
    <t>34110000-1</t>
  </si>
  <si>
    <t>SILUS 3 - Nuovo Laboratory Information System (LIS)</t>
  </si>
  <si>
    <t>Procedura Aperta per la fornitura di farmaci non registrati in Italia, di provenienza estera - recepimento gara CRC</t>
  </si>
  <si>
    <t xml:space="preserve">COPERTURE ASSICURATIVE DI ATS SARDEGNA INCENDIO - FURTO, INFORTUNI MEDICI E ALTRE CATEGORIE, KASKO DIPENDENTI IN MISSIONE E RC AUTO/ARD/LM
</t>
  </si>
  <si>
    <t>66510000-8</t>
  </si>
  <si>
    <t>acquisizione di Soluzioni infusionali in adesione a iniziative assegnate ex DPCM ai Soggetti Aggregatori</t>
  </si>
  <si>
    <t xml:space="preserve">Fornitura dispositivi monouso taglienti CND V01  </t>
  </si>
  <si>
    <t>HUB MAGAZZINI ECONOMALI</t>
  </si>
  <si>
    <t>63110000-3</t>
  </si>
  <si>
    <t xml:space="preserve">Adesione gara CRC fornitura aghi e siringhe 2^ ed. </t>
  </si>
  <si>
    <t>33180000-5</t>
  </si>
  <si>
    <t xml:space="preserve">Fornitura dispositivi medici CND T02 - T03 - Lotti deserti gara regionale </t>
  </si>
  <si>
    <t>19270000-9</t>
  </si>
  <si>
    <t>Fornitura di materiale di consumo dedicato ai microinfusori di insulina  di proprietà dell’ATS e assegnati in dotazione ai pazienti diabetici - CND A010103/A030401/A080299/Z1204011501/Z1204021685 NO DM</t>
  </si>
  <si>
    <t xml:space="preserve">Adesione gara CRC fornitura guanti chirurgici e non </t>
  </si>
  <si>
    <t>service ventiloterapia</t>
  </si>
  <si>
    <t>Tania Ruiu</t>
  </si>
  <si>
    <t xml:space="preserve"> 85111700-7</t>
  </si>
  <si>
    <t>adesione convenzione centrale committenza servizio ritiro, trasporto e conferimento rifiiuti speciali sanitari, pericolosi e non pericolosi</t>
  </si>
  <si>
    <t>90524400-0 (Raccolta, trasporto e smaltimento di rifiuti ospedalieri)</t>
  </si>
  <si>
    <t>Servizio di supporto ai servizi assistenziali presso le strutture ospedaliere (ausiliariato)</t>
  </si>
  <si>
    <t>98390000-3</t>
  </si>
  <si>
    <t>Servizio di call center del CUP, servizi di front-office e back-office e servizio di centralino telefonico</t>
  </si>
  <si>
    <t>79511000-9 (Servizi di operatore telefonico)
75122000-7 (Servizi amministrativi in campo sanitario)</t>
  </si>
  <si>
    <t>Fornitura trattamenti di  dialisi extracorporea non compresi in Consip, aghi fistola per emodialisi e cateteri venosi a breve e lungo termine per emodialisi</t>
  </si>
  <si>
    <t>33181000-2</t>
  </si>
  <si>
    <t xml:space="preserve">PROCEDURA APERTA FORNITURA DI DISPOSITIVI MEDICI CND C non ricompresi nella gara in unione di acquisto </t>
  </si>
  <si>
    <t xml:space="preserve">Fornitura di dispositivi medici - CND K </t>
  </si>
  <si>
    <t>Dispositivi di protezione individuale (DPI)</t>
  </si>
  <si>
    <t>Arvai Maria Antonietta</t>
  </si>
  <si>
    <t>30125100-2</t>
  </si>
  <si>
    <t>CRC SARDEGNA</t>
  </si>
  <si>
    <t xml:space="preserve">N. 7 AUTOVETTURE DIREZIONE GENERALE
N. 140 VETTURE UTILITARIE
N. 20 VEICOLI PER IL TRASORTO DI PERSONE
N. 26 VEICOLI TRASPORTO MERCI
N. 250 VETTURE UTILITARIE </t>
  </si>
  <si>
    <t>Ing. Giancarlo Conti</t>
  </si>
  <si>
    <t>ARES 25,959,00; AREUS 57,479,00; AOUCA 74,167,00;  AOUSS 187,270,00 POR - FESR 2014-2020 COVID</t>
  </si>
  <si>
    <t>Gara regionale endoscopia (lotti deserti)</t>
  </si>
  <si>
    <t xml:space="preserve">Fabiola Murgia </t>
  </si>
  <si>
    <t> 33141121-4 33141120-7</t>
  </si>
  <si>
    <t xml:space="preserve">RICHIESTI POR FESR 2021-2027 IN ATTESA DI APPROVAZIONE DALLA RAS 
</t>
  </si>
  <si>
    <t>SISTEMI DIGITALI DIRETTI POLIFUNZIONALI (PENSILI, TAVOLO,TELERADIOGRAFO)</t>
  </si>
  <si>
    <t>DGR 48/19 IN RIMODULAZIONE +DL34 2020</t>
  </si>
  <si>
    <t>IMPOSSIBILE LA RIPARTIZIONE PREVENTIVA PERCHE' LA GARA E' EFFETTUATA PER LOTTI FUNZIONALI E NON TERRITORIALI</t>
  </si>
  <si>
    <t>Cyber Security Sicurezza Informatica Perimetrale, Applicativa, Comportamentale - Tutte le Aziende Sanitarie</t>
  </si>
  <si>
    <t>FONTE DI FINANZIAMENTO (ES. DVL[destinazione vincolata per legge] ; stanziamenti di bilancio)</t>
  </si>
  <si>
    <t>ANNUALITA' NELLA QUALE SI PREVEDE DI DARE AVVIO ALLA PROCEDURA (2023 O 2024)</t>
  </si>
  <si>
    <t>CARTELLINE PORTA CD PER RADIOLOGIA - SCHEDE SISPAC- STAMPATI - DVD</t>
  </si>
  <si>
    <t>fornitura di aghi fistola, nelle more della gara regionale  -contratto ponte nelle more della gara regionale</t>
  </si>
  <si>
    <t>Fornitura  Metodiche Manuali - contratto ponte nelle more esecuzione nuovo contratto</t>
  </si>
  <si>
    <t>DISPOSITIVI PER ACCESSO VASCOLARE (utilizzati esclusivamente per emodialisi), MEDICAZIONI, ACCESSORI  EMODIALISI procedura ponte</t>
  </si>
  <si>
    <t>Fornitura di dispositivi medici: sistemi di drenaggio chirurgico; sacche e sistemi di raccolta liquidi, sacche e contenitori per nutrizione ed infusione, contenitori per organi,dispositivi per somministrazione prelievo e raccolta - CNC A06-08-09-99    OPZIONE PROROGA</t>
  </si>
  <si>
    <t>Contratti ponte fornitura sistemi di prelievo sottovuoto in attesa gara procedura aperta (COMPRESO Lotto 1 che scade nel 2023)</t>
  </si>
  <si>
    <t>Contratto ponte fornitura dispositivi monouso taglienti CND V01  nelle more gara regionale</t>
  </si>
  <si>
    <t>Contratti ponte ausili funzione respiratoria nelle more nuova gara service ventiloterapia</t>
  </si>
  <si>
    <t xml:space="preserve">Contratti ponte fornitura full service sistemi analitici per esecuzione esame in emogas </t>
  </si>
  <si>
    <t>EMERGENZA COVID 19 -  Fornitura di materiale di consumo per apparecchiature AIRVO2 già in uso presso i PP.OO. AA.SS.LL. della  Sardegna</t>
  </si>
  <si>
    <t xml:space="preserve">CARTA TERMICA PER APPARECCHIATURE ELETTROMEDICALI </t>
  </si>
  <si>
    <t>22990000-6</t>
  </si>
  <si>
    <t>Immunoematologia per i Laboratori di Analisi Di ARES Sardegna-contratto ponte</t>
  </si>
  <si>
    <t xml:space="preserve">D.M. per stomia contratto ponte nelle more della attivazione dei nuovi contratti derivanti dall'aggiudicazione della nuova gara regionale </t>
  </si>
  <si>
    <t>Fornitura in service di sistemi diagnostici integrati (apparecchiature, reagenti, prodotti consumabili, assistenza tecnica "full risk" e addestramento del personale) per le attività di screening del cervicocarcinoma e per le attività ambulatoriali delle AA.SS.LL. della Sardegna. LOTTI DESERTI</t>
  </si>
  <si>
    <t>La spesa pro quota non è al momento determinabile</t>
  </si>
  <si>
    <t>acquisizione di specialità medicinali in adesione a iniziative assegnate ex DPCM ai Soggetti Aggregatori -  Medicinali 16</t>
  </si>
  <si>
    <t xml:space="preserve">acquisizione di specialità medicinali in adesione a iniziative assegnate ex DPCM ai Soggetti Aggregatori -  Medicinali 17 </t>
  </si>
  <si>
    <t xml:space="preserve"> Gara nche andrà a sostituire la ex gara medcinali 5. L'importo è stato calcolato sulla base dei consumi del 2021 maggiorato del 30% in vista dell'inserimento nella nuvoa gara di numerosi farmaci innovativi (da inetrlocuzioni informali con la CRC)</t>
  </si>
  <si>
    <t xml:space="preserve">acquisizione di specialità medicinali in adesione a iniziative assegnate ex DPCM ai Soggetti Aggregatori -  Medicinali 18 </t>
  </si>
  <si>
    <t xml:space="preserve"> Gara nche andrà a sostituire la ex gara medcinali 9. L'importo è stato calcolato sulla base dei consumi del 2021 maggiorato del 30% in vista dell'eventuale inserimento nella nuova gara di altri farmaci  </t>
  </si>
  <si>
    <t>Fornitura di sistemi completi per emodialisi e trattamenti di dialisi peritoneale in modalità service -contratto ponte nelle more attivazione adesione Consip</t>
  </si>
  <si>
    <t>MICROBIOLOGIA : service contratto ponte nelle more esecuzione nuova gara</t>
  </si>
  <si>
    <t>Fornitura, in modalità service, di sistemi diagnostici immunogenetica SC Genetica Medica</t>
  </si>
  <si>
    <t>EMOGASANALISI</t>
  </si>
  <si>
    <t>FORNITURA QUINQUENNALE IN SERVICE, DI UN SISTEMA AUTOMATICO DI PREPARAZIONE DI LIBRERIE A IBRIDAZIONE E CATTURA</t>
  </si>
  <si>
    <t>CELL ANALYSIS SISTEM</t>
  </si>
  <si>
    <t>verrà inserito nei LEA nel 2024</t>
  </si>
  <si>
    <t>Fornitura di dispositivi medici per chirurgia miniinvasiva ed elettrochirurgia - CND K OPZIONE PROROGA</t>
  </si>
  <si>
    <t>Adesione nuovi AA.QQ. Pacemaker e Defibrillatori</t>
  </si>
  <si>
    <t>DANIELE SERRA</t>
  </si>
  <si>
    <t>TAVOLO TELECOMANDATO PER ESAMI DI REPARTO - PO SAN FRANCESCO NUORO</t>
  </si>
  <si>
    <t xml:space="preserve">B64E22000770006
valore stimato, apparecchiature 247700, lavori 17000 - PNRR
FINANZIAMENTO LAVORI </t>
  </si>
  <si>
    <t xml:space="preserve">SATURIMETRI </t>
  </si>
  <si>
    <t>CARLA MELONI</t>
  </si>
  <si>
    <t>B72C19000230002
B72C19000250002</t>
  </si>
  <si>
    <t>33120000-7</t>
  </si>
  <si>
    <t>LETTINI ELETTRICI</t>
  </si>
  <si>
    <t>MARTINA BALLOCCU</t>
  </si>
  <si>
    <t>ATTREZZATURE OCULISTICA PO TEMPIO</t>
  </si>
  <si>
    <t xml:space="preserve">PRESIDI MEDICI E TECNOLOGICI PER LA PREVENZIONE DELLA ALOPECIA </t>
  </si>
  <si>
    <t>LAURA MONNI</t>
  </si>
  <si>
    <t>B79J21036880002</t>
  </si>
  <si>
    <t>33166000-1</t>
  </si>
  <si>
    <t>RIABILITAZIONE PAVIMENTO PELVICO</t>
  </si>
  <si>
    <t>B72C19000230002</t>
  </si>
  <si>
    <t>33155000-1</t>
  </si>
  <si>
    <t xml:space="preserve">RICHIESTI POR FESR 2021-2027 IN ATTESA DI APPROVAZIONE DALLA RAS - n.5 apparecchiature
</t>
  </si>
  <si>
    <t>ACQUISTO  ARREDI PER  UFFICIO TRAMITE ACCORDO QUADRO</t>
  </si>
  <si>
    <t>Antonio Sale</t>
  </si>
  <si>
    <t>ACCORDO QUADRO PER ACQUISTO ARREDI SANITARI</t>
  </si>
  <si>
    <t>Cattura e trasporto cani e primo soccorso veterinario cani e gatti</t>
  </si>
  <si>
    <t>85200000-1</t>
  </si>
  <si>
    <t>CATETERE PICC NAVIGAZIONE MAGNETICA E ECG</t>
  </si>
  <si>
    <r>
      <t xml:space="preserve">RICHIESTI POR FESR 2021-2027 IN ATTESA DI APPROVAZIONE DALLA RAS </t>
    </r>
    <r>
      <rPr>
        <b/>
        <sz val="10"/>
        <rFont val="Calibri"/>
        <family val="2"/>
      </rPr>
      <t>+ DGR 35/38</t>
    </r>
  </si>
  <si>
    <t>cns-co firma digitale e autenticazione</t>
  </si>
  <si>
    <t>attività di verifica chiusura bilanci ares e assl 2022</t>
  </si>
  <si>
    <t>Misura 1.4.3 "Adozione piattaforma pagoPA</t>
  </si>
  <si>
    <t>Misura 1.4.3 - Adozione APP IO</t>
  </si>
  <si>
    <t>Adeguamento anagrafe vaccinale AVACS</t>
  </si>
  <si>
    <t>Servizi di assistenza e manutenzione sistema AVACS</t>
  </si>
  <si>
    <t>Servizi di supporto ICT per ASL Sassari</t>
  </si>
  <si>
    <t>Servizi cloud Registro tumori</t>
  </si>
  <si>
    <t>Servizi di gestione sistema screening oncologici</t>
  </si>
  <si>
    <t>Servizi di assistenza e manutenzione   Clinical Document Repositories</t>
  </si>
  <si>
    <t>Servizi di assistenza e manutenzione  screening neonatale</t>
  </si>
  <si>
    <t>Servizi di assistenza e manutenzione  sistema gestione credenziali</t>
  </si>
  <si>
    <t>Servizi di assistenza e manutenzione  sistema trapianti</t>
  </si>
  <si>
    <t>Servizi di assistenza e manutenzione  sistema codifica DRG</t>
  </si>
  <si>
    <t>Servizi di assistenza e manutenzione  cartella diabetologica</t>
  </si>
  <si>
    <t>Servizi di assistenza e manutenzione  Compendio Farmaceutico Ospedaliero</t>
  </si>
  <si>
    <t>Servizi di assistenza e manutenzione  sistema informativo di Laboratorio per la sorveglianza microbiologica e dell'antibiotico-resistenza</t>
  </si>
  <si>
    <t>Servizi di assistenza e manutenzione sistema anagrafe vaccinale</t>
  </si>
  <si>
    <t>Servizi di assistenza e manutenzione cartella terapia intensiva</t>
  </si>
  <si>
    <t>Servizi gestione infrastruttura di database per il sistema informativo sanitario regionale</t>
  </si>
  <si>
    <t>Servizio di manutenzione per i masterizzatori Rimage in uso presso la ASL di Carbonia</t>
  </si>
  <si>
    <t>Servizio di manutenzione per i sistemi Galaxi e Vepro  in uso presso la ASL di Carbonia</t>
  </si>
  <si>
    <t>Servizi di assistenza e manutenzione sistema teleconsulto dermatologico</t>
  </si>
  <si>
    <t>Servizi di assistenza e manutenzione sistema telecardiologia rete E/U</t>
  </si>
  <si>
    <t>In carico ad AREUS</t>
  </si>
  <si>
    <t>Servizio di manutenzione per i sistemi Galaxi e Vepro  in uso presso la ASL di Olbia</t>
  </si>
  <si>
    <t>Licenze sistema data base mutazioni per genetica umana per ASL Cagliari e ASL Nuoro</t>
  </si>
  <si>
    <t>Servizi di assistenza e manutenzione sistema di diagnostica per immagini ASL Olbia e ASL Sulcis. Contratto ponte</t>
  </si>
  <si>
    <t>Servizi di assistenza e manutenzione sistema d registro tumori</t>
  </si>
  <si>
    <t>Servizi di assistenza e manutenzione anagrafe zootecnica per ASL Sassari e ASL Olbia. Contratto ponte.</t>
  </si>
  <si>
    <t>Acquisto sistema telenconsulto in E/U per corsi tempo dipendenti e relativi servizi</t>
  </si>
  <si>
    <t>Adeguamento sistemi informativi sanitari al FSE 2.0 - PNRR - Vaccinazioni</t>
  </si>
  <si>
    <t>Adeguamento sistemi informativi sanitari al FSE 2.0 - PNRR - Diagnostica per immagini</t>
  </si>
  <si>
    <t>include ARNAS, AOU CA, AOU SS</t>
  </si>
  <si>
    <t>Adeguamento sistemi informativi sanitari al FSE 2.0 - PNRR - Laboratorio analisi</t>
  </si>
  <si>
    <t>Adeguamento sistemi informativi sanitari al FSE 2.0 - PNRR - Diabetologia</t>
  </si>
  <si>
    <t>Servizi di gestione Enterprise Service Bus</t>
  </si>
  <si>
    <t>Servizi gestione progetto SICP</t>
  </si>
  <si>
    <t>Servizi in ambito Sistemi Gestionali Integrati</t>
  </si>
  <si>
    <t>Servizi di assistenza e manutenzione  sistema trasfusionale</t>
  </si>
  <si>
    <t>Servizi di assistenza e manutenzione sistena LIS SILUS, CDR, ESB</t>
  </si>
  <si>
    <t>Servizi di assistenza e manutenzione  sistena RIS-PACS SUITESTENSA</t>
  </si>
  <si>
    <t>Servizi di assistenza e manutenzione  cartella clinica dialisi</t>
  </si>
  <si>
    <t>Servizi di assistenza e manutenzione  sistema informativo di anatomia patologica</t>
  </si>
  <si>
    <t>Acquisizione nuovo sistema per la veterinaria e relativi servizi</t>
  </si>
  <si>
    <t>Adesione Accordo Quadro per sistemi di telemedicina - PNRR</t>
  </si>
  <si>
    <t>Linea d'ntervento: Infrastruttura di rete; AOU CA: POR-FESR 2014-2020 COVID</t>
  </si>
  <si>
    <t>Acquisto Tablet, PC Portatili e strumenti Mobile per i reparti coinvolti nel progetto di Dematerializzazione DEA di I e I Livello (CCE) Tutte le otto ASL + le tre Aziende Ospedaliere</t>
  </si>
  <si>
    <r>
      <t xml:space="preserve">DURATA DEL CONTRATTO (in </t>
    </r>
    <r>
      <rPr>
        <b/>
        <sz val="10"/>
        <color rgb="FFFF0000"/>
        <rFont val="Calibri"/>
        <family val="2"/>
        <charset val="1"/>
      </rPr>
      <t>mesi</t>
    </r>
    <r>
      <rPr>
        <b/>
        <sz val="10"/>
        <rFont val="Calibri"/>
        <family val="2"/>
        <charset val="1"/>
      </rPr>
      <t>)</t>
    </r>
  </si>
  <si>
    <t>39000000-2</t>
  </si>
  <si>
    <t>Fornitura di dispositivi medici per apparato respiratorio ed anestesia - CND Recepimento gara in unione di acquisto</t>
  </si>
  <si>
    <t xml:space="preserve">Noleggio aspiratori a circuito chiuso per grandi volumi di liquidi organici con fornitura dei materiali di consumo </t>
  </si>
  <si>
    <t>IMPOSSIBILE LA RIPARTIZIONE PREVENTIVA PERCHE' LA GARA E' EFFETTUATA PER LOTTI FUNZIONALI E NON TERRITORIALI.</t>
  </si>
  <si>
    <t>03990570926</t>
  </si>
  <si>
    <t xml:space="preserve">Servizi di supporto alle attività di progettazione e gestione delle procedure di acquisizione e di gestione dell’albo fornitori </t>
  </si>
  <si>
    <t>72321000-1</t>
  </si>
  <si>
    <t>33141121-4</t>
  </si>
  <si>
    <t>Numero progressivo intervento (ST= pari sotto 1)</t>
  </si>
  <si>
    <t>ST61</t>
  </si>
  <si>
    <t>Da non toccare</t>
  </si>
  <si>
    <t>ST99</t>
  </si>
  <si>
    <t>ST103</t>
  </si>
  <si>
    <t>ST146</t>
  </si>
  <si>
    <t>ST147</t>
  </si>
  <si>
    <t>ST148</t>
  </si>
  <si>
    <t>ST149</t>
  </si>
  <si>
    <t>ST159</t>
  </si>
  <si>
    <t>ST166</t>
  </si>
  <si>
    <t>ST170</t>
  </si>
  <si>
    <t>ST171</t>
  </si>
  <si>
    <t>ST175</t>
  </si>
  <si>
    <t>ST182</t>
  </si>
  <si>
    <t>ST191</t>
  </si>
  <si>
    <t>ST198</t>
  </si>
  <si>
    <t>ST204</t>
  </si>
  <si>
    <t>ST207</t>
  </si>
  <si>
    <t>ST208</t>
  </si>
  <si>
    <t>ST209</t>
  </si>
  <si>
    <t>ST213</t>
  </si>
  <si>
    <t>ST214</t>
  </si>
  <si>
    <t>ST215</t>
  </si>
  <si>
    <t>ST216</t>
  </si>
  <si>
    <t>ST219</t>
  </si>
  <si>
    <t>ST224</t>
  </si>
  <si>
    <t>ST225</t>
  </si>
  <si>
    <t>ST226</t>
  </si>
  <si>
    <t>ST227</t>
  </si>
  <si>
    <t>ST228</t>
  </si>
  <si>
    <t>ST229</t>
  </si>
  <si>
    <t>ST230</t>
  </si>
  <si>
    <t>ST231</t>
  </si>
  <si>
    <t>ST232</t>
  </si>
  <si>
    <t>ST234</t>
  </si>
  <si>
    <t>ST236</t>
  </si>
  <si>
    <t>ST238</t>
  </si>
  <si>
    <t>ST239</t>
  </si>
  <si>
    <t>ST240</t>
  </si>
  <si>
    <t>ST242</t>
  </si>
  <si>
    <t>ST243</t>
  </si>
  <si>
    <t>ST244</t>
  </si>
  <si>
    <t>ST246</t>
  </si>
  <si>
    <t>ST256</t>
  </si>
  <si>
    <t>ST257</t>
  </si>
  <si>
    <t>ST260</t>
  </si>
  <si>
    <t>ST261</t>
  </si>
  <si>
    <t>ST262</t>
  </si>
  <si>
    <t>ST266</t>
  </si>
  <si>
    <t>ST267</t>
  </si>
  <si>
    <t>ST268</t>
  </si>
  <si>
    <t>ST269</t>
  </si>
  <si>
    <t>ST270</t>
  </si>
  <si>
    <t>ST271</t>
  </si>
  <si>
    <t>ST272</t>
  </si>
  <si>
    <t>ST273</t>
  </si>
  <si>
    <t>ST274</t>
  </si>
  <si>
    <t>ST275</t>
  </si>
  <si>
    <t>ST276</t>
  </si>
  <si>
    <t>ST277</t>
  </si>
  <si>
    <t>ST278</t>
  </si>
  <si>
    <t>ST279</t>
  </si>
  <si>
    <t>ST280</t>
  </si>
  <si>
    <t>ST281</t>
  </si>
  <si>
    <t>ST282</t>
  </si>
  <si>
    <t>ST283</t>
  </si>
  <si>
    <t>ST284</t>
  </si>
  <si>
    <t>ST285</t>
  </si>
  <si>
    <t>ST286</t>
  </si>
  <si>
    <t>ST287</t>
  </si>
  <si>
    <t>ST288</t>
  </si>
  <si>
    <t>ST289</t>
  </si>
  <si>
    <t>ST290</t>
  </si>
  <si>
    <t>ST291</t>
  </si>
  <si>
    <t>ST293</t>
  </si>
  <si>
    <t>ST295</t>
  </si>
  <si>
    <t>ST296</t>
  </si>
  <si>
    <t>ST297</t>
  </si>
  <si>
    <t>ST298</t>
  </si>
  <si>
    <t>ST300</t>
  </si>
  <si>
    <t>ST305</t>
  </si>
  <si>
    <t>ST306</t>
  </si>
  <si>
    <t>SP</t>
  </si>
  <si>
    <t>SP3</t>
  </si>
  <si>
    <t>SP12</t>
  </si>
  <si>
    <t>SP13</t>
  </si>
  <si>
    <t>SP14</t>
  </si>
  <si>
    <t>SP16</t>
  </si>
  <si>
    <t>SP18</t>
  </si>
  <si>
    <t>SP19</t>
  </si>
  <si>
    <t>SP20</t>
  </si>
  <si>
    <t>SP23</t>
  </si>
  <si>
    <t>SP24</t>
  </si>
  <si>
    <t>SP25</t>
  </si>
  <si>
    <t>SP26</t>
  </si>
  <si>
    <t>SP29</t>
  </si>
  <si>
    <t>SP30</t>
  </si>
  <si>
    <t>SP31</t>
  </si>
  <si>
    <t>SP35</t>
  </si>
  <si>
    <t>SP36</t>
  </si>
  <si>
    <t>SP37</t>
  </si>
  <si>
    <t>SP38</t>
  </si>
  <si>
    <t>SP39</t>
  </si>
  <si>
    <t>SP41</t>
  </si>
  <si>
    <t>SP42</t>
  </si>
  <si>
    <t>SP46</t>
  </si>
  <si>
    <t>SP47</t>
  </si>
  <si>
    <t>SP49</t>
  </si>
  <si>
    <t>SP50</t>
  </si>
  <si>
    <t>SP51</t>
  </si>
  <si>
    <t>SP53</t>
  </si>
  <si>
    <t>SP55</t>
  </si>
  <si>
    <t>SP57</t>
  </si>
  <si>
    <t>SP58</t>
  </si>
  <si>
    <t>SP59</t>
  </si>
  <si>
    <t>SP60</t>
  </si>
  <si>
    <t>SP61</t>
  </si>
  <si>
    <t>SP64</t>
  </si>
  <si>
    <t>SP65</t>
  </si>
  <si>
    <t>SP66</t>
  </si>
  <si>
    <t>SP68</t>
  </si>
  <si>
    <t>SP70</t>
  </si>
  <si>
    <t>SP71</t>
  </si>
  <si>
    <t>SP74</t>
  </si>
  <si>
    <t>SP75</t>
  </si>
  <si>
    <t>SP77</t>
  </si>
  <si>
    <t>SP78</t>
  </si>
  <si>
    <t>SP79</t>
  </si>
  <si>
    <t>SP80</t>
  </si>
  <si>
    <t>SP81</t>
  </si>
  <si>
    <t>SP82</t>
  </si>
  <si>
    <t>SP83</t>
  </si>
  <si>
    <t>SP84</t>
  </si>
  <si>
    <t>SP85</t>
  </si>
  <si>
    <t>SP86</t>
  </si>
  <si>
    <t>SP87</t>
  </si>
  <si>
    <t>SP88</t>
  </si>
  <si>
    <t>SP89</t>
  </si>
  <si>
    <t>SP90</t>
  </si>
  <si>
    <t>SP91</t>
  </si>
  <si>
    <t>SP92</t>
  </si>
  <si>
    <t>SP93</t>
  </si>
  <si>
    <t>SP94</t>
  </si>
  <si>
    <t>SP95</t>
  </si>
  <si>
    <t>SP96</t>
  </si>
  <si>
    <t>SP97</t>
  </si>
  <si>
    <t>SP98</t>
  </si>
  <si>
    <t>SP99</t>
  </si>
  <si>
    <t>SP101</t>
  </si>
  <si>
    <t>SP102</t>
  </si>
  <si>
    <t>SP103</t>
  </si>
  <si>
    <t>SP104</t>
  </si>
  <si>
    <t>SP105</t>
  </si>
  <si>
    <t>SP106</t>
  </si>
  <si>
    <t>SP108</t>
  </si>
  <si>
    <t>SP109</t>
  </si>
  <si>
    <t>SP110</t>
  </si>
  <si>
    <t>SP113</t>
  </si>
  <si>
    <t>SP114</t>
  </si>
  <si>
    <t>SP116</t>
  </si>
  <si>
    <t>SP117</t>
  </si>
  <si>
    <t>SP118</t>
  </si>
  <si>
    <t>SP119</t>
  </si>
  <si>
    <t>SP120</t>
  </si>
  <si>
    <t>SP121</t>
  </si>
  <si>
    <t>SP122</t>
  </si>
  <si>
    <t>SP123</t>
  </si>
  <si>
    <t>SP124</t>
  </si>
  <si>
    <t>SP125</t>
  </si>
  <si>
    <t>SP126</t>
  </si>
  <si>
    <t>SP127</t>
  </si>
  <si>
    <t>Numero progressivo intervento (SP= SOPRA  1)</t>
  </si>
  <si>
    <t>F03990570925202300138</t>
  </si>
  <si>
    <t>F03990570925202300147</t>
  </si>
  <si>
    <t>S03990570925202300061</t>
  </si>
  <si>
    <t>F03990570925202300154</t>
  </si>
  <si>
    <t>F03990570925202300155</t>
  </si>
  <si>
    <t>F03990570925202300156</t>
  </si>
  <si>
    <t>F03990570925202300021</t>
  </si>
  <si>
    <t>S03990570925202300064</t>
  </si>
  <si>
    <t>F03990570925202300161</t>
  </si>
  <si>
    <t>F03990570925202300162</t>
  </si>
  <si>
    <t>S03990570925202300065</t>
  </si>
  <si>
    <t>S03990570925202300066</t>
  </si>
  <si>
    <t>F03990570925202300202</t>
  </si>
  <si>
    <t>F03990570925202300031</t>
  </si>
  <si>
    <t>F03990570925202300164</t>
  </si>
  <si>
    <t>F03990570925202300168</t>
  </si>
  <si>
    <t>F03990570925202300169</t>
  </si>
  <si>
    <t>F03990570925202300203</t>
  </si>
  <si>
    <t>F03990570925202300204</t>
  </si>
  <si>
    <t>F03990570925202300040</t>
  </si>
  <si>
    <t>F03990570925202300041</t>
  </si>
  <si>
    <t>F03990570925202300042</t>
  </si>
  <si>
    <t>F03990570925202300172</t>
  </si>
  <si>
    <t>F03990570925202300174</t>
  </si>
  <si>
    <t>F03990570925202300179</t>
  </si>
  <si>
    <t>F03990570925202300180</t>
  </si>
  <si>
    <t>F03990570925202300181</t>
  </si>
  <si>
    <t>F03990570925202300182</t>
  </si>
  <si>
    <t>F03990570925202300183</t>
  </si>
  <si>
    <t>F03990570925202300184</t>
  </si>
  <si>
    <t>F03990570925202300185</t>
  </si>
  <si>
    <t>F03990570925202300186</t>
  </si>
  <si>
    <t>F03990570925202300187</t>
  </si>
  <si>
    <t>F03990570925202300189</t>
  </si>
  <si>
    <t>F03990570925202300191</t>
  </si>
  <si>
    <t>F03990570925202300193</t>
  </si>
  <si>
    <t>F03990570925202300194</t>
  </si>
  <si>
    <t>F03990570925202300195</t>
  </si>
  <si>
    <t>F03990570925202300197</t>
  </si>
  <si>
    <t>F03990570925202300198</t>
  </si>
  <si>
    <t>F03990570925202300199</t>
  </si>
  <si>
    <t>F03990570925202300044</t>
  </si>
  <si>
    <t>F03990570925202300054</t>
  </si>
  <si>
    <t>F03990570925202300055</t>
  </si>
  <si>
    <t>F03990570925202300058</t>
  </si>
  <si>
    <t>F03990570925202300059</t>
  </si>
  <si>
    <t>F03990570925202300060</t>
  </si>
  <si>
    <t>S03990570925202300067</t>
  </si>
  <si>
    <t>S03990570925202300068</t>
  </si>
  <si>
    <t>S03990570925202300069</t>
  </si>
  <si>
    <t>S03990570925202300070</t>
  </si>
  <si>
    <t>S03990570925202300071</t>
  </si>
  <si>
    <t>S03990570925202300072</t>
  </si>
  <si>
    <t>S03990570925202300073</t>
  </si>
  <si>
    <t>S03990570925202300074</t>
  </si>
  <si>
    <t>S03990570925202300075</t>
  </si>
  <si>
    <t>S03990570925202300076</t>
  </si>
  <si>
    <t>S03990570925202300077</t>
  </si>
  <si>
    <t>S03990570925202300078</t>
  </si>
  <si>
    <t>S03990570925202300079</t>
  </si>
  <si>
    <t>S03990570925202300080</t>
  </si>
  <si>
    <t>S03990570925202300081</t>
  </si>
  <si>
    <t>S03990570925202300082</t>
  </si>
  <si>
    <t>S03990570925202300083</t>
  </si>
  <si>
    <t>S03990570925202300084</t>
  </si>
  <si>
    <t>S03990570925202300085</t>
  </si>
  <si>
    <t>S03990570925202300086</t>
  </si>
  <si>
    <t>S03990570925202300087</t>
  </si>
  <si>
    <t>S03990570925202300088</t>
  </si>
  <si>
    <t>S03990570925202300089</t>
  </si>
  <si>
    <t>S03990570925202300090</t>
  </si>
  <si>
    <t>S03990570925202300091</t>
  </si>
  <si>
    <t>S03990570925202300092</t>
  </si>
  <si>
    <t>S03990570925202300094</t>
  </si>
  <si>
    <t>S03990570925202300096</t>
  </si>
  <si>
    <t>S03990570925202300097</t>
  </si>
  <si>
    <t>S03990570925202300098</t>
  </si>
  <si>
    <t>S03990570925202300099</t>
  </si>
  <si>
    <t>S03990570925202300101</t>
  </si>
  <si>
    <t>S03990570925202300106</t>
  </si>
  <si>
    <t>S03990570925202300060</t>
  </si>
  <si>
    <t>S03990570925202300107</t>
  </si>
  <si>
    <t>F03990570925202300067</t>
  </si>
  <si>
    <t>F03990570925202300076</t>
  </si>
  <si>
    <t>S03990570925202300006</t>
  </si>
  <si>
    <t>S03990570925202300007</t>
  </si>
  <si>
    <t>S03990570925202300008</t>
  </si>
  <si>
    <t>S03990570925202300009</t>
  </si>
  <si>
    <t>S03990570925202300010</t>
  </si>
  <si>
    <t>F03990570925202300078</t>
  </si>
  <si>
    <t>S03990570925202300011</t>
  </si>
  <si>
    <t>S03990570925202300012</t>
  </si>
  <si>
    <t>F03990570925202300080</t>
  </si>
  <si>
    <t>S03990570925202300047</t>
  </si>
  <si>
    <t>F03990570925202300081</t>
  </si>
  <si>
    <t>S03990570925202300041</t>
  </si>
  <si>
    <t>F03990570925202300090</t>
  </si>
  <si>
    <t>S03990570925202300015</t>
  </si>
  <si>
    <t>F03990570925202300083</t>
  </si>
  <si>
    <t>F03990570925202300084</t>
  </si>
  <si>
    <t>F03990570925202300020</t>
  </si>
  <si>
    <t>S03990570925202300042</t>
  </si>
  <si>
    <t>S03990570925202300049</t>
  </si>
  <si>
    <t>F03990570925202300085</t>
  </si>
  <si>
    <t>S03990570925202300043</t>
  </si>
  <si>
    <t>S03990570925202300018</t>
  </si>
  <si>
    <t>F03990570925202300093</t>
  </si>
  <si>
    <t>S03990570925202300037</t>
  </si>
  <si>
    <t>F03990570925202300086</t>
  </si>
  <si>
    <t>F03990570925202300094</t>
  </si>
  <si>
    <t>S03990570925202300004</t>
  </si>
  <si>
    <t>S03990570925202300039</t>
  </si>
  <si>
    <t>F03990570925202300095</t>
  </si>
  <si>
    <t>S03990570925202300044</t>
  </si>
  <si>
    <t>F03990570925202300096</t>
  </si>
  <si>
    <t>F03990570925202300097</t>
  </si>
  <si>
    <t>S03990570925202300005</t>
  </si>
  <si>
    <t>F03990570925202300098</t>
  </si>
  <si>
    <t>F03990570925202300099</t>
  </si>
  <si>
    <t>F03990570925202300101</t>
  </si>
  <si>
    <t>F03990570925202300102</t>
  </si>
  <si>
    <t>S03990570925202300052</t>
  </si>
  <si>
    <t>F03990570925202300103</t>
  </si>
  <si>
    <t>S03990570925202300045</t>
  </si>
  <si>
    <t>S03990570925202300056</t>
  </si>
  <si>
    <t>S03990570925202300046</t>
  </si>
  <si>
    <t>F03990570925202300104</t>
  </si>
  <si>
    <t>F03990570925202300105</t>
  </si>
  <si>
    <t>F03990570925202300106</t>
  </si>
  <si>
    <t>F03990570925202300107</t>
  </si>
  <si>
    <t>F03990570925202300108</t>
  </si>
  <si>
    <t>S03990570925202300024</t>
  </si>
  <si>
    <t>F03990570925202300109</t>
  </si>
  <si>
    <t>F03990570925202300110</t>
  </si>
  <si>
    <t>F03990570925202300111</t>
  </si>
  <si>
    <t>F03990570925202300112</t>
  </si>
  <si>
    <t>F03990570925202300113</t>
  </si>
  <si>
    <t>F03990570925202300114</t>
  </si>
  <si>
    <t>F03990570925202300115</t>
  </si>
  <si>
    <t>F03990570925202300116</t>
  </si>
  <si>
    <t>F03990570925202300117</t>
  </si>
  <si>
    <t>F03990570925202300118</t>
  </si>
  <si>
    <t>F03990570925202300119</t>
  </si>
  <si>
    <t>F03990570925202300120</t>
  </si>
  <si>
    <t>F03990570925202300121</t>
  </si>
  <si>
    <t>F03990570925202300122</t>
  </si>
  <si>
    <t>F03990570925202300123</t>
  </si>
  <si>
    <t>F03990570925202300125</t>
  </si>
  <si>
    <t>F03990570925202300126</t>
  </si>
  <si>
    <t>F03990570925202300127</t>
  </si>
  <si>
    <t>F03990570925202300128</t>
  </si>
  <si>
    <t>F03990570925202300129</t>
  </si>
  <si>
    <t>F03990570925202300130</t>
  </si>
  <si>
    <t>F03990570925202300132</t>
  </si>
  <si>
    <t>F03990570925202300133</t>
  </si>
  <si>
    <t>F03990570925202300087</t>
  </si>
  <si>
    <t>F03990570925202300088</t>
  </si>
  <si>
    <t>S03990570925202300059</t>
  </si>
  <si>
    <t>S03990570925202300026</t>
  </si>
  <si>
    <t>S03990570925202300027</t>
  </si>
  <si>
    <t>S03990570925202300028</t>
  </si>
  <si>
    <t>S03990570925202300029</t>
  </si>
  <si>
    <t>S03990570925202300030</t>
  </si>
  <si>
    <t>S03990570925202300031</t>
  </si>
  <si>
    <t>S03990570925202300032</t>
  </si>
  <si>
    <t>S03990570925202300033</t>
  </si>
  <si>
    <t>S03990570925202300034</t>
  </si>
  <si>
    <t>S03990570925202300035</t>
  </si>
  <si>
    <t>S03990570925202300036</t>
  </si>
  <si>
    <t>F03990570925202300134</t>
  </si>
  <si>
    <t>Somministrazione Lavoro</t>
  </si>
  <si>
    <t>servizi</t>
  </si>
  <si>
    <t>79620000-6</t>
  </si>
  <si>
    <t xml:space="preserve"> NO </t>
  </si>
  <si>
    <t>Manutenzione arredi</t>
  </si>
  <si>
    <t>SOTGIU MANCINI AGOSTINA</t>
  </si>
  <si>
    <t xml:space="preserve">50850000-8 </t>
  </si>
  <si>
    <t>Sanificazione ausili protesica - contratto ponte</t>
  </si>
  <si>
    <t>AMIC MARIA</t>
  </si>
  <si>
    <t xml:space="preserve"> 50421000-2
</t>
  </si>
  <si>
    <t>Ausili protesica- contratto ponte</t>
  </si>
  <si>
    <t>forniture</t>
  </si>
  <si>
    <t xml:space="preserve"> 33196200; 33141720;  33141621; 85142400; 50421000</t>
  </si>
  <si>
    <t xml:space="preserve">Ausili protesica </t>
  </si>
  <si>
    <t xml:space="preserve">CONTRATTO PONTE - COPERTURE ASSICURATIVE DI ATS SARDEGNA INCENDIO - FURTO, INFORTUNI MEDICI E ALTRE CATEGORIE, KASKO DIPENDENTI IN MISSIONE E RC AUTO/ARD/LM -
</t>
  </si>
  <si>
    <t>PORCU ANNAMARIA</t>
  </si>
  <si>
    <t>PORCU ANNA MARIA</t>
  </si>
  <si>
    <t>S.C. ENERGY MANAGEMENT E SERVIZI LOGISTICI</t>
  </si>
  <si>
    <t>GARA GLOBAL SERVICE MANUTENZIONE PARCO AUTO DI PROPRIETA'</t>
  </si>
  <si>
    <t>ONORATO ILARIA</t>
  </si>
  <si>
    <t>GARA A LIVELLO REGIONALE CON SUDDIVISIONE IN LOTTI PER AREA OMOGENEA</t>
  </si>
  <si>
    <t>STANZIAMENTI DI BILANCIO</t>
  </si>
  <si>
    <t>GARA NOLEGGIO AMBULANZE TRASPORTO OSPEDALIERO PER LE AA.SS.LL</t>
  </si>
  <si>
    <t>TESTONI GIAMPIERO</t>
  </si>
  <si>
    <t>PROCEDURA APERTA PER LA ESTERNALIZZAZIONE DEI SERVIZI DI GESTIONE DELL'AUTOPARCO</t>
  </si>
  <si>
    <t>Adesione gara in unione d’acquisto per la fornitura di dispositivi per il sistema artero-venoso – Azienda capofila AO ARNAS BROTZU – CND C01</t>
  </si>
  <si>
    <t>Gara in scadenza a marzo 2023, da prorogare per ulteriori 6 mesi. La spesa pro quota non è al momento determinabile RUP modificato; appena nominato GTP</t>
  </si>
  <si>
    <t>Adesione gara Centrale di Committenza Regionale per l’affidamento della fornitura di suturatrici meccaniche e suture destinate alle Aziende Sanitarie della Regione Sardegna</t>
  </si>
  <si>
    <t>Adesione nuova gara regionale Fornitura stent vascolari Capofila: AO ARNAS Brotzu</t>
  </si>
  <si>
    <t xml:space="preserve">il parco macchine è superiore alla previsione iniziale (donazioni etc.). Le apparecchiature resteranno in uso presso le UU.OO. di Anestesia - Si propone un affidamento in 12 mesi. La spesa pro quota non è al momento determinabile. </t>
  </si>
  <si>
    <t>S.C. ACQUISTI DI BENI E SERVIZI NON SANITARI, SERVIZI SANITARI E SERVICE</t>
  </si>
  <si>
    <t>S.C. ACQUISTI DI BENI SANITARI</t>
  </si>
  <si>
    <t>Procedura negoziata informatizzata senza pubblicazione di bando, per l’affidamento di medicinali esclusivi Yescarta e Kymriah terapie CAR-T destinato ai pazienti della Regione Sardegna - recepimento gara e adesione convenzione CRC</t>
  </si>
  <si>
    <t xml:space="preserve">fornitura di soluzioni infusionali e per nutrizione pareenterale nelle more dell'espletamenteo gare CRC  </t>
  </si>
  <si>
    <t>33692210-2</t>
  </si>
  <si>
    <t>Acquisizione materiale di consumo per iniettori TAC E RMN MEDRAD</t>
  </si>
  <si>
    <t>Acquisizione materiale di consumo per iniettori TAC E RMN BRACCO</t>
  </si>
  <si>
    <t>KIT MONOUSO X STEREOTASSI VABB da utilizzare con apparecchiatura stereotassica per biopsie mammarie Nuova Stereotassi Affirm</t>
  </si>
  <si>
    <t xml:space="preserve">sistemi di ricostituzione farmaci </t>
  </si>
  <si>
    <t>33190000-9</t>
  </si>
  <si>
    <t>Adesione convenzione CRC per la fornitura di vaccini antinfluenzali 2023-2024</t>
  </si>
  <si>
    <t>Davide Podda</t>
  </si>
  <si>
    <t>33651660-2</t>
  </si>
  <si>
    <t>Adesione convenzione CRC per la fornitura di nutrizioni parenterali</t>
  </si>
  <si>
    <t>Appalto specifico per l'acquisizione di farmaci occorrenti alle Aziende Sanitarie della Regione Lazio e per la regione Sardegna - Recepimento e Adesione convenzione gara Lazio</t>
  </si>
  <si>
    <t>MEDICINALI 7 - Procedura negoziata informatizzata senza pubblicazione di bando, ai sensi dell’art. 63, comma 2 lett. b) del D.Lgs. 18 aprile 2016 n. 50, suddivisa in 15 lotti, per l’affidamento di medicinali ed. 7 destinati alle Aziende Sanitarie della Regione Sardegna – Rinnovo fornitura. RECEPIMENTO</t>
  </si>
  <si>
    <t xml:space="preserve">Fornitura reti miste chirurgiche CND P90 - LOTTI DESERTI 1^ GARA </t>
  </si>
  <si>
    <t>33183300-9</t>
  </si>
  <si>
    <t>Fornitura dispositivi medici CND T02 - T03 - Gara regionale</t>
  </si>
  <si>
    <t>Alessandra Ventura</t>
  </si>
  <si>
    <t>FORNITURA DI SONDE PER LAVAGGIO GASTRO-INTESTINALE ED ALTRI MATERIALI SPECIFICI COLOPLAST - PROCEDURA PONTE</t>
  </si>
  <si>
    <t>Adesione Convenzione quadro CRC Sardegna per la fornitura di sistemi Flash Glucose Monitoring (FGM) FREESTYLE LIBRE 2, del relativo materiale di consumo e servizi connessi da destinare alle Aziende del Servizio sanitario della Regione Sardegna</t>
  </si>
  <si>
    <t>No</t>
  </si>
  <si>
    <t xml:space="preserve">Vedi nota CRC RAS prot. 8025 del 13.10.2022 di aggiudicazione e autorizzazione all'esecuzione anticipata delle forniture. Vedi anche nota RAS prot. 23067 del 12.10.2022 relativa alla gestione centralizzata del contratto. Intervento  già inserito nella proposta di aggiornamento alla programmazione  annualità 2022-2023 </t>
  </si>
  <si>
    <t>Adesione gara CRC fornitura guanti chirurgici e non 2 Ed.</t>
  </si>
  <si>
    <t xml:space="preserve">Gara CRC in espletamento - per il 2023 è stata prevista spesa per 6 mesi </t>
  </si>
  <si>
    <t>Adesione gara Centrale di Committenza Regionale per l’affidamento della fornitura di suture destinate alle Aziende Sanitarie della Regione Autonoma della Sardegna prima edizione – CND lett. H</t>
  </si>
  <si>
    <t>Adesione gara Centrale di Committenza Regionale per l’affidamento della fornitura di suture destinate alle Aziende Sanitarie della Regione Autonoma della Sardegna seconda edizione – CND lett. H</t>
  </si>
  <si>
    <t>Adesione gara Centrale di Committenza Regionale per l’affidamento della fornitura di clip e altri DM da sutura destinati alle Aziende Sanitarie della Regione Sardegna</t>
  </si>
  <si>
    <t xml:space="preserve">ESERCIZIO OPZIONE DI RINNOVO ANNUALE SU Adesione gara stent vascolari AO ARNAS Brotzu – </t>
  </si>
  <si>
    <t>Gara in Unione d’acquisto Capofila AO Brotzu</t>
  </si>
  <si>
    <t xml:space="preserve">Adesione gara Centrale di Committenza Regionale per l’affidamento della fornitura di Stent vascolari </t>
  </si>
  <si>
    <t xml:space="preserve">CONTRATTI PONTE D.M. NEUROCHIRURGIA </t>
  </si>
  <si>
    <t>sistemi di mappaggio e navigazione cardiaca, con modalità service, completo di dispositivi e apparecchiature mediche necessarie allo studio elettrofisiologico e all’ablazione di aritmie cardiache</t>
  </si>
  <si>
    <t>Fornitura in service di sistemi diagnostici automatizzati e materiale di consumo per la ricerca di sangue occulto nelle feci (S.O.F.) occorrenti per le attività di screening del tumore del colon retto. ESERCIZIO OPZIONE DI ESTENSIONE E PROROGA DEL.  N. 732 DEL 16/08/2017</t>
  </si>
  <si>
    <t>La spesa pro quota non è al momento determinabile. Rup da rinominare</t>
  </si>
  <si>
    <t>Fornitura in service di sistemi di dispensatori automatici di metadone per i Servizi Dipendenze Ser. D</t>
  </si>
  <si>
    <t>33693300-7</t>
  </si>
  <si>
    <t xml:space="preserve">TORAYMYXIN – CARTUCCIA PER EMOPERFUSIONE ALLA POLIMIXINA B TORAYMYXIN </t>
  </si>
  <si>
    <t>S.C. ACQUISTI DI BENI E SERVIZI NON SANITARI, SERVIZI SANITARI E  SERVICE</t>
  </si>
  <si>
    <t>AOU SASSARI</t>
  </si>
  <si>
    <t>ARNAS "BROTZU"</t>
  </si>
  <si>
    <t>AREUS</t>
  </si>
  <si>
    <t>AOU CAGLIARI</t>
  </si>
  <si>
    <t xml:space="preserve">COPERTURE ASSICURATIVE RCTO </t>
  </si>
  <si>
    <t>66516000-0</t>
  </si>
  <si>
    <t xml:space="preserve">STIMA DEI COSTI DELL'ACQUISTO
PRIMO ANNO </t>
  </si>
  <si>
    <t xml:space="preserve">STIMA DEI COSTI DELL'ACQUISTO
SECONDO ANNO  </t>
  </si>
  <si>
    <t xml:space="preserve">STIMA DEI COSTI DELL'ACQUISTO
COSTI SU ANNUALITA' SUCCESSIVE </t>
  </si>
  <si>
    <t xml:space="preserve">STIMA DEI COSTI DELL'ACQUISTO
SECONDO ANNO </t>
  </si>
  <si>
    <t>Sono ricompresi  anche l’opzione di proroga tecnica di 6 mesi e l'opzione di estensione del 1/5 d'obbligo</t>
  </si>
  <si>
    <t>Servizio di gestione delle comunità terapeutiche per pazienti pscichiatrici afferenti alla ASL GALLURA</t>
  </si>
  <si>
    <t>SERVIZIO DIURNO DI ASSISTENZA SANITARIA AMBULATORIALE PER IL PERIODO ESTIVO</t>
  </si>
  <si>
    <t>85121000-3</t>
  </si>
  <si>
    <t>COMPRENSIVO DI QUINTO D'OBBLIGO E VALORE  PROROGA TECNICA DI 6 MESI</t>
  </si>
  <si>
    <t>Lorenzo Zolesio</t>
  </si>
  <si>
    <t>Dipartimento Acquisti</t>
  </si>
  <si>
    <t>l'importo totale prevede le seguenti opzioni:
- rinnovo triennale dei servizi (3+3);
- opzione di subentro ARNAS BROTZU per 56 mesi;
- opzione di subentro AOU CA per 39 mesi;
- opzione incremento fino al quinto d'obbligo;
- opzione premialità +15%  (SLA legato al rapporto telefonate/prenotazioni).</t>
  </si>
  <si>
    <t>Sportello Anagrafe zootecnica</t>
  </si>
  <si>
    <t>F03990570925202200251</t>
  </si>
  <si>
    <t>Fornitura dispositivi IVD sottovuoto CND W05 e aghi per prelievo sottovuoto CND A010105 per le AA.SS.LL., le AOU di Sassari e Cagliari e l’ARNAS G.Brotzu</t>
  </si>
  <si>
    <t>33694000-1</t>
  </si>
  <si>
    <t xml:space="preserve">Gara regionale per la fornitura di antisettici e disinfettanti a favore di tutte le Aziende del SSR </t>
  </si>
  <si>
    <t>F03990570925202200249</t>
  </si>
  <si>
    <t>Fornitura quadriennale con opzione di rinnovo annuale di “apparati tubolari CND A03” per le AA.SS.LL., le AOU di Sassari e Cagliari e l’ARNAS G. Brotzu</t>
  </si>
  <si>
    <t>NPO</t>
  </si>
  <si>
    <t>F03990570925202200252</t>
  </si>
  <si>
    <t>Fornitura dispositivi IVD consumabili non sottovuoto) per campionamento - CND W05” per le AA.SS.LL., le Aziende ospedaliero-universitarie di Cagliari e Sassari e l’Azienda ospedaliera ARNAS G.Brotzu, per il periodo di 48 mesi con opzione di rinnovo per ulteriori 12 mesi</t>
  </si>
  <si>
    <t>INTERVENTO RIPROPOSTO NELLA PROGRAMMAZIONE 2023/2024 IN QUANTO IL BANDO NON E' STATO PUBBLICATO NEL 2022 - Trattasi di gara regionale, comprendente anche AOU di Sassari e Cagliari e Arnas Brotzu</t>
  </si>
  <si>
    <t>INTERVENTO RIPROPOSTO NELLA PROGRAMMAZIONE 2023/2024 IN QUANTO IL BANDO NON E' STATO PUBBLICATO NEL 2022 -Trattasi di gara regionale, comprendete anche le AAOOUU di Sassari e Cagliari</t>
  </si>
  <si>
    <t>INTERVENTO RIPROPOSTO NELLA PROGRAMMAZIONE 2023/2024 IN QUANTO IL BANDO NON E' STATO PUBBLICATO NEL 2022 -Trattasi di gara regionale, comprendente anche AOU di Sassari e Cagliari e Arnas Brotzu</t>
  </si>
  <si>
    <t>ST310</t>
  </si>
  <si>
    <t>ST311</t>
  </si>
  <si>
    <t>ST315</t>
  </si>
  <si>
    <t>ST319</t>
  </si>
  <si>
    <t>ST320</t>
  </si>
  <si>
    <t>ST321</t>
  </si>
  <si>
    <t>ST324</t>
  </si>
  <si>
    <t>ST325</t>
  </si>
  <si>
    <t>ST326</t>
  </si>
  <si>
    <t>ST327</t>
  </si>
  <si>
    <t>ST329</t>
  </si>
  <si>
    <t>ST330</t>
  </si>
  <si>
    <t>SP128</t>
  </si>
  <si>
    <t>SP129</t>
  </si>
  <si>
    <t>SP130</t>
  </si>
  <si>
    <t>SP131</t>
  </si>
  <si>
    <t>SP132</t>
  </si>
  <si>
    <t>SP133</t>
  </si>
  <si>
    <t>SP134</t>
  </si>
  <si>
    <t>SP135</t>
  </si>
  <si>
    <t>SP137</t>
  </si>
  <si>
    <t>SP138</t>
  </si>
  <si>
    <t>SP139</t>
  </si>
  <si>
    <t>SP140</t>
  </si>
  <si>
    <t>SP141</t>
  </si>
  <si>
    <t>SP142</t>
  </si>
  <si>
    <t>SP143</t>
  </si>
  <si>
    <t>SP144</t>
  </si>
  <si>
    <t>SP145</t>
  </si>
  <si>
    <t>SP146</t>
  </si>
  <si>
    <t>SP147</t>
  </si>
  <si>
    <t>SP148</t>
  </si>
  <si>
    <t>SP149</t>
  </si>
  <si>
    <t>SP150</t>
  </si>
  <si>
    <t>SP151</t>
  </si>
  <si>
    <t>SP152</t>
  </si>
  <si>
    <t>SP153</t>
  </si>
  <si>
    <t>SP154</t>
  </si>
  <si>
    <t>SP155</t>
  </si>
  <si>
    <t>SP160</t>
  </si>
  <si>
    <t>SP161</t>
  </si>
  <si>
    <t>SP162</t>
  </si>
  <si>
    <t>SP163</t>
  </si>
  <si>
    <t>SP164</t>
  </si>
  <si>
    <t>SP165</t>
  </si>
  <si>
    <t>INTERVENTO SPOSTATO DALLA SCHEDA B PARI SOTTO ALLA SCHEDA B SOPRA 1  a causa della variazione dei prezzi e all'aumento della durata del servizio da 3 a 5 anni</t>
  </si>
  <si>
    <t>CASSITTA ANNA MARIA</t>
  </si>
  <si>
    <t>Componentistica Elettronica</t>
  </si>
  <si>
    <t>Software di Base</t>
  </si>
  <si>
    <t>ST331</t>
  </si>
  <si>
    <t>ST332</t>
  </si>
  <si>
    <t>TUTTE LE OTTO ASL + ARES: TECNOLOGIA VOIP</t>
  </si>
  <si>
    <t>Christian Sedda</t>
  </si>
  <si>
    <t>TUTTE LE OTTO ASL + ARES: CANONI TELEFONIA FISSA</t>
  </si>
  <si>
    <t>Alessandra Saddi</t>
  </si>
  <si>
    <t>TUTTE LE OTTO ASL + ARES: CANONI TELEFONIA MOBILE</t>
  </si>
  <si>
    <t xml:space="preserve">Acquisto  Postazioni di Lavoro Fisse Tutte le otto ASL </t>
  </si>
  <si>
    <t>TUTTE LE OTTO ASL + ARES: CANONI RETE DATI</t>
  </si>
  <si>
    <t>SP168</t>
  </si>
  <si>
    <t>SP169</t>
  </si>
  <si>
    <t>SP170</t>
  </si>
  <si>
    <t>SP171</t>
  </si>
  <si>
    <t>SP172</t>
  </si>
  <si>
    <t>CRC</t>
  </si>
  <si>
    <t>F03990570925202200236</t>
  </si>
  <si>
    <t>ELENCO DEGLI ACQUISTI DEL PROGRAMMA CON IMPORTO TOTALE PARI O INFERIORE A 1 MILIONE DI EURO</t>
  </si>
  <si>
    <t>ELENCO DEGLI ACQUISTI DEL PROGRAMMA CON IMPORTO TOTALE SUPERIORE AD 1 MILIONE DI EURO</t>
  </si>
  <si>
    <t>INTERVENTI ADEGUAMENTO SISTEMI INFORMATIVI SANITARI AL FSE 2.0 - PNRR</t>
  </si>
  <si>
    <t>GIANCARLO CONTI</t>
  </si>
  <si>
    <t>ACQUISTO COMPONENTI HW SISTEMI INFORMATIVI CLINICI</t>
  </si>
  <si>
    <t>33197000-7</t>
  </si>
  <si>
    <t>ESTENSIONE GESTORE COT</t>
  </si>
  <si>
    <t>NIO</t>
  </si>
  <si>
    <t>0</t>
  </si>
  <si>
    <t>SP173</t>
  </si>
  <si>
    <t>SP174</t>
  </si>
  <si>
    <t>SP175</t>
  </si>
  <si>
    <t>PNRR</t>
  </si>
  <si>
    <r>
      <t xml:space="preserve">procedura </t>
    </r>
    <r>
      <rPr>
        <sz val="11"/>
        <rFont val="Calibri"/>
        <family val="2"/>
        <charset val="1"/>
      </rPr>
      <t>ponte filtri per prelievo, raccordi, rampe, rubinetti, sistemi di ricostituzione farmaci e tappi (dispositivi medici afferenti alle CND A04 e A07)</t>
    </r>
  </si>
  <si>
    <t>DURATA DEL CONTRATTO (in mesi)</t>
  </si>
  <si>
    <t>ACQUISTO RICOMPRESO NELL'IMPORTO COMPLESSIVO DI UN LAVORO O DI ALTRA ACQUISIZIONE PRESENTE IN PROGRAMMAZIONE DI LAVORI, FORNITURE E SERVIZI (SI/NO/SI, CUI PRINCIPALE NON ANCORA ATTRIBUITO/SI, INTERVENTI O ACQUISTI DIVERSI)</t>
  </si>
  <si>
    <t>LOTTO FUNZIONALE  (SI/NO) (DA VALORIZZARE CON SI SE LA GARA RAPRRESENTA DA SOLA UN LOTTO FUNZIONALE DI UN'INTERVENTO CON ALTRI LOTTI)</t>
  </si>
  <si>
    <t>SETTORE PREVALENTE
( INDICARE forniture o servizi sulla base della prevalenza)</t>
  </si>
  <si>
    <t xml:space="preserve"> Procedura negoziata informatizzata senza pubblicazione di bando, ai sensi dell’art. 63, comma 2 lett. b) del D.Lgs. 18 aprile 2016 n. 50, per l’affidamento di MEDICINALI ED. 9 destinati alle Aziende sanitarie della Regione Sardegna - id gara 7978265 - PROROGA TECNICA – RECEPIMENTO</t>
  </si>
  <si>
    <t xml:space="preserve">€ 1.134.650,21
</t>
  </si>
  <si>
    <t xml:space="preserve">€ 996.624,29
</t>
  </si>
  <si>
    <t>STIMA DEI COSTI DELL'ACQUISTO ASL  GALLURA</t>
  </si>
  <si>
    <t>STIMA DEI COSTI DELL'ACQUISTO
TOTALE (somma dei costi delle colonne precedenti) ASL GALLURA</t>
  </si>
  <si>
    <t>€ 12,881,00</t>
  </si>
  <si>
    <t>€ 33,063,45</t>
  </si>
  <si>
    <t>€ 3,984,00</t>
  </si>
  <si>
    <t>€ 39,340,17</t>
  </si>
  <si>
    <t>€ 29,432,98</t>
  </si>
  <si>
    <t>€ 31,024,66</t>
  </si>
  <si>
    <t>€ 40,131,90</t>
  </si>
  <si>
    <t>€ 17,194,57</t>
  </si>
  <si>
    <t>€ 21,707,12</t>
  </si>
  <si>
    <t>€ 11,707,12</t>
  </si>
  <si>
    <t>€ 10,000,00</t>
  </si>
  <si>
    <t>€ 13,152,51</t>
  </si>
  <si>
    <t>€ 23,152,51</t>
  </si>
  <si>
    <t>20,000,00</t>
  </si>
  <si>
    <t>33,606,88</t>
  </si>
  <si>
    <t>53,606,88</t>
  </si>
  <si>
    <t>€ 24,105,00</t>
  </si>
  <si>
    <t>€ 20,797,38</t>
  </si>
  <si>
    <t>€ 20,000,00</t>
  </si>
  <si>
    <t>€ 40,797,38</t>
  </si>
  <si>
    <t>€ 32,013,48</t>
  </si>
  <si>
    <t>€ 16,006,74</t>
  </si>
  <si>
    <t>€ 12,734,89</t>
  </si>
  <si>
    <t>€ 50,000,00</t>
  </si>
  <si>
    <t>25,000,00</t>
  </si>
  <si>
    <t>44,585,65</t>
  </si>
  <si>
    <t xml:space="preserve">TOTALE </t>
  </si>
  <si>
    <t xml:space="preserve">Fornitura apparati tubolari CND A03 - GARA REGIONALE </t>
  </si>
  <si>
    <t>INTERVENTO RIPROPOSTO NELLA PROGRAMMAZIONE ARES 2023/2024 IN QUANTO IL BANDO NON E' STATO PUBBLICATO NEL 2022. SI RIPORTA L'IMPORTO RELATIVO ALLA ASL GALLURA</t>
  </si>
  <si>
    <t>Dispositivi IVD sottovuoto CND W05 e aghi per prelievo sottovuoto CND A10105 - MESI 4</t>
  </si>
  <si>
    <t>€ 4 1091354,66</t>
  </si>
  <si>
    <t>Sc Bilanci Acquasti Asl Gallura</t>
  </si>
  <si>
    <t>Recepimento convenzione CRC Sardegna Cat Microinfusori e sensori</t>
  </si>
  <si>
    <t>Maria Caterina Cassitta</t>
  </si>
  <si>
    <t>codice fiscale ARES/ASL</t>
  </si>
  <si>
    <t>€ 7.895,070,56</t>
  </si>
  <si>
    <t>3,947.535,28</t>
  </si>
  <si>
    <t xml:space="preserve">ALLEGATO II - SCHEDA B </t>
  </si>
  <si>
    <t>ALLEGATO II - SCHEDA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</si>
</sst>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_-&quot;€ &quot;* #,##0.00_-;&quot;-€ &quot;* #,##0.00_-;_-&quot;€ &quot;* \-??_-;_-@_-"/>
    <numFmt numFmtId="166" formatCode="&quot;€ &quot;#,##0.00"/>
    <numFmt numFmtId="167" formatCode="#,##0.00&quot; €&quot;"/>
    <numFmt numFmtId="168" formatCode="_-\€* #,##0.00_-;&quot;-€&quot;* #,##0.00_-;_-\€* \-??_-;_-@_-"/>
    <numFmt numFmtId="169" formatCode="_-* #,##0.00_-;\-* #,##0.00_-;_-* \-??_-;_-@_-"/>
    <numFmt numFmtId="170" formatCode="&quot;€ &quot;#,##0.00;&quot;-€ &quot;#,##0.00"/>
    <numFmt numFmtId="171" formatCode="0_ ;\-0\ "/>
    <numFmt numFmtId="172" formatCode="&quot;€ &quot;#,##0.00;[Red]&quot;-€ &quot;#,##0.00"/>
    <numFmt numFmtId="173" formatCode="[$€-2]\ #,##0.00;[Red]\-[$€-2]\ #,##0.00"/>
    <numFmt numFmtId="174" formatCode="_-* #,##0.00&quot; €&quot;_-;\-* #,##0.00&quot; €&quot;_-;_-* \-??&quot; €&quot;_-;_-@_-"/>
    <numFmt numFmtId="175" formatCode="&quot;€&quot;\ #,##0.00"/>
    <numFmt numFmtId="176" formatCode="_-* #,##0.00\ _€_-;\-* #,##0.00\ _€_-;_-* \-??\ _€_-;_-@_-"/>
    <numFmt numFmtId="177" formatCode="_-* #,##0.00\ [$€-410]_-;\-* #,##0.00\ [$€-410]_-;_-* &quot;-&quot;??\ [$€-410]_-;_-@_-"/>
    <numFmt numFmtId="178" formatCode="[$€-410]\ #,##0.00;[Red]\-[$€-410]\ #,##0.00"/>
    <numFmt numFmtId="179" formatCode="_-* #,##0_-;\-* #,##0_-;_-* &quot;-&quot;??_-;_-@_-"/>
  </numFmts>
  <fonts count="41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1"/>
      <name val="Calibri"/>
      <family val="2"/>
      <charset val="1"/>
    </font>
    <font>
      <sz val="12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rgb="FFFF0000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1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  <charset val="1"/>
      <scheme val="minor"/>
    </font>
    <font>
      <b/>
      <sz val="10"/>
      <name val="Calibri"/>
      <family val="2"/>
    </font>
    <font>
      <sz val="1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  <charset val="1"/>
    </font>
    <font>
      <sz val="12.5"/>
      <name val="Calibri"/>
      <family val="2"/>
      <charset val="1"/>
    </font>
    <font>
      <sz val="14"/>
      <name val="Calibri"/>
      <family val="2"/>
      <charset val="1"/>
    </font>
    <font>
      <sz val="18"/>
      <name val="Calibri"/>
      <family val="2"/>
      <charset val="1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name val="Arial"/>
      <family val="2"/>
    </font>
    <font>
      <sz val="11"/>
      <name val="Calibri"/>
      <family val="2"/>
      <scheme val="minor"/>
    </font>
    <font>
      <sz val="10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sz val="11"/>
      <name val="Arial"/>
      <family val="2"/>
    </font>
    <font>
      <sz val="11"/>
      <name val="Calibri"/>
      <family val="2"/>
      <charset val="1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/>
        <bgColor rgb="FFFFF5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6E905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0000"/>
      </patternFill>
    </fill>
    <fill>
      <patternFill patternType="solid">
        <fgColor theme="0"/>
        <bgColor rgb="FFD4EA6B"/>
      </patternFill>
    </fill>
    <fill>
      <patternFill patternType="solid">
        <fgColor theme="0"/>
        <bgColor rgb="FFFF4000"/>
      </patternFill>
    </fill>
    <fill>
      <patternFill patternType="solid">
        <fgColor theme="2" tint="-9.9978637043366805E-2"/>
        <bgColor rgb="FFB4C7D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9"/>
      </patternFill>
    </fill>
    <fill>
      <patternFill patternType="solid">
        <fgColor rgb="FFFFFF00"/>
        <bgColor rgb="FFFFF5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C0C0C0"/>
      </patternFill>
    </fill>
    <fill>
      <patternFill patternType="solid">
        <fgColor rgb="FFFFFF00"/>
        <bgColor rgb="FFE6E905"/>
      </patternFill>
    </fill>
    <fill>
      <patternFill patternType="solid">
        <fgColor rgb="FFFFFF00"/>
        <bgColor rgb="FFFFFFCC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69">
    <xf numFmtId="0" fontId="0" fillId="0" borderId="0"/>
    <xf numFmtId="169" fontId="20" fillId="0" borderId="0" applyBorder="0" applyProtection="0"/>
    <xf numFmtId="165" fontId="20" fillId="0" borderId="0" applyBorder="0" applyProtection="0"/>
    <xf numFmtId="165" fontId="20" fillId="0" borderId="0" applyBorder="0" applyProtection="0"/>
    <xf numFmtId="0" fontId="12" fillId="0" borderId="0"/>
    <xf numFmtId="0" fontId="1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44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20" fillId="0" borderId="0" applyBorder="0" applyProtection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174" fontId="20" fillId="0" borderId="0" applyBorder="0" applyProtection="0"/>
    <xf numFmtId="0" fontId="9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32" fillId="15" borderId="0" applyNumberFormat="0" applyBorder="0" applyAlignment="0" applyProtection="0"/>
    <xf numFmtId="0" fontId="33" fillId="16" borderId="0" applyNumberFormat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20" fillId="0" borderId="0" applyBorder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303">
    <xf numFmtId="0" fontId="0" fillId="0" borderId="0" xfId="0"/>
    <xf numFmtId="166" fontId="18" fillId="2" borderId="1" xfId="2" applyNumberFormat="1" applyFont="1" applyFill="1" applyBorder="1" applyAlignment="1" applyProtection="1">
      <alignment horizontal="left" vertical="center"/>
    </xf>
    <xf numFmtId="0" fontId="0" fillId="0" borderId="1" xfId="0" applyFill="1" applyBorder="1"/>
    <xf numFmtId="0" fontId="13" fillId="0" borderId="1" xfId="0" applyFont="1" applyFill="1" applyBorder="1"/>
    <xf numFmtId="0" fontId="21" fillId="0" borderId="1" xfId="0" applyFont="1" applyFill="1" applyBorder="1"/>
    <xf numFmtId="0" fontId="0" fillId="0" borderId="1" xfId="0" applyFill="1" applyBorder="1" applyAlignment="1">
      <alignment wrapText="1"/>
    </xf>
    <xf numFmtId="175" fontId="0" fillId="0" borderId="1" xfId="0" applyNumberFormat="1" applyFill="1" applyBorder="1"/>
    <xf numFmtId="0" fontId="18" fillId="2" borderId="1" xfId="0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165" fontId="18" fillId="2" borderId="1" xfId="2" applyFont="1" applyFill="1" applyBorder="1" applyAlignment="1" applyProtection="1">
      <alignment horizontal="center" vertical="center"/>
    </xf>
    <xf numFmtId="49" fontId="18" fillId="2" borderId="1" xfId="1" applyNumberFormat="1" applyFont="1" applyFill="1" applyBorder="1" applyAlignment="1" applyProtection="1">
      <alignment horizontal="center" vertical="center"/>
    </xf>
    <xf numFmtId="0" fontId="18" fillId="4" borderId="1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/>
    </xf>
    <xf numFmtId="49" fontId="18" fillId="4" borderId="1" xfId="4" applyNumberFormat="1" applyFont="1" applyFill="1" applyBorder="1" applyAlignment="1">
      <alignment horizontal="center" vertical="center" wrapText="1"/>
    </xf>
    <xf numFmtId="165" fontId="18" fillId="4" borderId="1" xfId="2" applyFont="1" applyFill="1" applyBorder="1" applyAlignment="1" applyProtection="1">
      <alignment horizontal="left" vertical="center"/>
    </xf>
    <xf numFmtId="0" fontId="18" fillId="4" borderId="1" xfId="0" applyFont="1" applyFill="1" applyBorder="1" applyAlignment="1">
      <alignment horizontal="left" vertical="center"/>
    </xf>
    <xf numFmtId="0" fontId="18" fillId="4" borderId="1" xfId="4" applyFont="1" applyFill="1" applyBorder="1" applyAlignment="1">
      <alignment horizontal="center" vertical="center"/>
    </xf>
    <xf numFmtId="168" fontId="18" fillId="4" borderId="1" xfId="0" applyNumberFormat="1" applyFont="1" applyFill="1" applyBorder="1" applyAlignment="1">
      <alignment horizontal="center" vertical="center"/>
    </xf>
    <xf numFmtId="49" fontId="18" fillId="4" borderId="1" xfId="0" applyNumberFormat="1" applyFont="1" applyFill="1" applyBorder="1" applyAlignment="1">
      <alignment horizontal="center" vertical="center"/>
    </xf>
    <xf numFmtId="165" fontId="22" fillId="3" borderId="1" xfId="2" applyFont="1" applyFill="1" applyBorder="1" applyAlignment="1">
      <alignment horizontal="center" vertical="center"/>
    </xf>
    <xf numFmtId="165" fontId="18" fillId="4" borderId="1" xfId="2" applyFont="1" applyFill="1" applyBorder="1" applyAlignment="1" applyProtection="1">
      <alignment horizontal="left" vertical="center" wrapText="1"/>
    </xf>
    <xf numFmtId="166" fontId="18" fillId="4" borderId="1" xfId="2" applyNumberFormat="1" applyFont="1" applyFill="1" applyBorder="1" applyAlignment="1" applyProtection="1">
      <alignment horizontal="left" vertical="center"/>
    </xf>
    <xf numFmtId="173" fontId="18" fillId="2" borderId="1" xfId="0" applyNumberFormat="1" applyFont="1" applyFill="1" applyBorder="1" applyAlignment="1">
      <alignment horizontal="center" vertical="center"/>
    </xf>
    <xf numFmtId="49" fontId="18" fillId="2" borderId="1" xfId="2" applyNumberFormat="1" applyFont="1" applyFill="1" applyBorder="1" applyAlignment="1" applyProtection="1">
      <alignment horizontal="center" vertical="center"/>
    </xf>
    <xf numFmtId="49" fontId="18" fillId="6" borderId="1" xfId="4" applyNumberFormat="1" applyFont="1" applyFill="1" applyBorder="1" applyAlignment="1">
      <alignment horizontal="center" vertical="center" wrapText="1"/>
    </xf>
    <xf numFmtId="165" fontId="18" fillId="6" borderId="1" xfId="2" applyFont="1" applyFill="1" applyBorder="1" applyAlignment="1" applyProtection="1">
      <alignment horizontal="left" vertical="center"/>
    </xf>
    <xf numFmtId="0" fontId="18" fillId="6" borderId="1" xfId="0" applyFont="1" applyFill="1" applyBorder="1" applyAlignment="1">
      <alignment horizontal="left" vertical="center"/>
    </xf>
    <xf numFmtId="0" fontId="18" fillId="2" borderId="1" xfId="4" applyFont="1" applyFill="1" applyBorder="1" applyAlignment="1">
      <alignment horizontal="center" vertical="center"/>
    </xf>
    <xf numFmtId="49" fontId="18" fillId="2" borderId="1" xfId="4" applyNumberFormat="1" applyFont="1" applyFill="1" applyBorder="1" applyAlignment="1">
      <alignment horizontal="center" vertical="center" wrapText="1"/>
    </xf>
    <xf numFmtId="168" fontId="18" fillId="2" borderId="1" xfId="0" applyNumberFormat="1" applyFont="1" applyFill="1" applyBorder="1" applyAlignment="1">
      <alignment horizontal="center" vertical="center"/>
    </xf>
    <xf numFmtId="171" fontId="18" fillId="2" borderId="1" xfId="0" applyNumberFormat="1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/>
    </xf>
    <xf numFmtId="165" fontId="18" fillId="9" borderId="1" xfId="2" applyFont="1" applyFill="1" applyBorder="1" applyAlignment="1" applyProtection="1">
      <alignment horizontal="left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167" fontId="18" fillId="2" borderId="1" xfId="7" applyNumberFormat="1" applyFont="1" applyFill="1" applyBorder="1" applyAlignment="1">
      <alignment vertical="center"/>
    </xf>
    <xf numFmtId="165" fontId="18" fillId="2" borderId="1" xfId="2" applyFont="1" applyFill="1" applyBorder="1" applyAlignment="1" applyProtection="1">
      <alignment horizontal="left" vertical="center"/>
    </xf>
    <xf numFmtId="165" fontId="18" fillId="2" borderId="1" xfId="2" applyFont="1" applyFill="1" applyBorder="1" applyAlignment="1" applyProtection="1">
      <alignment horizontal="left" vertical="center" wrapText="1"/>
    </xf>
    <xf numFmtId="4" fontId="18" fillId="2" borderId="1" xfId="2" applyNumberFormat="1" applyFont="1" applyFill="1" applyBorder="1" applyAlignment="1" applyProtection="1">
      <alignment horizontal="center" vertical="center"/>
    </xf>
    <xf numFmtId="165" fontId="18" fillId="10" borderId="1" xfId="2" applyFont="1" applyFill="1" applyBorder="1" applyAlignment="1" applyProtection="1">
      <alignment horizontal="center" vertical="center" wrapText="1"/>
    </xf>
    <xf numFmtId="0" fontId="18" fillId="10" borderId="1" xfId="0" applyFont="1" applyFill="1" applyBorder="1" applyAlignment="1">
      <alignment horizontal="center" vertical="center"/>
    </xf>
    <xf numFmtId="168" fontId="18" fillId="10" borderId="1" xfId="0" applyNumberFormat="1" applyFont="1" applyFill="1" applyBorder="1" applyAlignment="1">
      <alignment horizontal="center" vertical="center"/>
    </xf>
    <xf numFmtId="168" fontId="18" fillId="10" borderId="1" xfId="0" applyNumberFormat="1" applyFont="1" applyFill="1" applyBorder="1" applyAlignment="1">
      <alignment horizontal="center" vertical="center" wrapText="1"/>
    </xf>
    <xf numFmtId="166" fontId="18" fillId="6" borderId="1" xfId="2" applyNumberFormat="1" applyFont="1" applyFill="1" applyBorder="1" applyAlignment="1" applyProtection="1">
      <alignment horizontal="left" vertical="center"/>
    </xf>
    <xf numFmtId="0" fontId="18" fillId="2" borderId="1" xfId="0" applyFont="1" applyFill="1" applyBorder="1" applyAlignment="1">
      <alignment horizontal="left" vertical="center"/>
    </xf>
    <xf numFmtId="0" fontId="13" fillId="2" borderId="1" xfId="7" applyFont="1" applyFill="1" applyBorder="1" applyAlignment="1">
      <alignment horizontal="center" vertical="center" wrapText="1"/>
    </xf>
    <xf numFmtId="168" fontId="18" fillId="2" borderId="1" xfId="0" applyNumberFormat="1" applyFont="1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vertical="center" wrapText="1"/>
    </xf>
    <xf numFmtId="166" fontId="18" fillId="9" borderId="1" xfId="2" applyNumberFormat="1" applyFont="1" applyFill="1" applyBorder="1" applyAlignment="1" applyProtection="1">
      <alignment horizontal="left" vertical="center" wrapText="1"/>
    </xf>
    <xf numFmtId="165" fontId="18" fillId="10" borderId="1" xfId="2" applyFont="1" applyFill="1" applyBorder="1" applyAlignment="1" applyProtection="1">
      <alignment horizontal="left" vertical="center"/>
    </xf>
    <xf numFmtId="165" fontId="18" fillId="10" borderId="1" xfId="2" applyFont="1" applyFill="1" applyBorder="1" applyAlignment="1" applyProtection="1">
      <alignment horizontal="left" vertical="center" wrapText="1"/>
    </xf>
    <xf numFmtId="171" fontId="18" fillId="4" borderId="1" xfId="0" applyNumberFormat="1" applyFont="1" applyFill="1" applyBorder="1" applyAlignment="1">
      <alignment horizontal="center" vertical="center"/>
    </xf>
    <xf numFmtId="171" fontId="18" fillId="4" borderId="1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left" vertical="top" wrapText="1"/>
    </xf>
    <xf numFmtId="0" fontId="13" fillId="6" borderId="1" xfId="7" applyFont="1" applyFill="1" applyBorder="1" applyAlignment="1">
      <alignment horizontal="center" vertical="center" wrapText="1"/>
    </xf>
    <xf numFmtId="175" fontId="22" fillId="3" borderId="1" xfId="2" applyNumberFormat="1" applyFont="1" applyFill="1" applyBorder="1" applyAlignment="1">
      <alignment horizontal="left" vertical="center"/>
    </xf>
    <xf numFmtId="165" fontId="22" fillId="3" borderId="1" xfId="2" applyFont="1" applyFill="1" applyBorder="1" applyAlignment="1">
      <alignment horizontal="left" vertical="center"/>
    </xf>
    <xf numFmtId="0" fontId="18" fillId="2" borderId="1" xfId="9" applyFont="1" applyFill="1" applyBorder="1" applyAlignment="1">
      <alignment horizontal="center" vertical="center" wrapText="1"/>
    </xf>
    <xf numFmtId="0" fontId="13" fillId="6" borderId="1" xfId="4" applyFont="1" applyFill="1" applyBorder="1" applyAlignment="1">
      <alignment horizontal="center" vertical="center" wrapText="1"/>
    </xf>
    <xf numFmtId="0" fontId="18" fillId="2" borderId="1" xfId="7" applyFont="1" applyFill="1" applyBorder="1" applyAlignment="1">
      <alignment horizontal="center" vertical="center"/>
    </xf>
    <xf numFmtId="175" fontId="25" fillId="3" borderId="1" xfId="2" applyNumberFormat="1" applyFont="1" applyFill="1" applyBorder="1" applyAlignment="1">
      <alignment horizontal="left" vertical="center"/>
    </xf>
    <xf numFmtId="165" fontId="18" fillId="2" borderId="1" xfId="2" applyFont="1" applyFill="1" applyBorder="1" applyAlignment="1" applyProtection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44" fontId="18" fillId="7" borderId="1" xfId="2" applyNumberFormat="1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8" fillId="2" borderId="3" xfId="4" applyFont="1" applyFill="1" applyBorder="1" applyAlignment="1">
      <alignment horizontal="center" vertical="center" wrapText="1"/>
    </xf>
    <xf numFmtId="49" fontId="17" fillId="11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0" fontId="18" fillId="3" borderId="1" xfId="35" applyFont="1" applyFill="1" applyBorder="1" applyAlignment="1">
      <alignment horizontal="center" vertical="center" wrapText="1"/>
    </xf>
    <xf numFmtId="0" fontId="18" fillId="3" borderId="1" xfId="9" applyFont="1" applyFill="1" applyBorder="1" applyAlignment="1">
      <alignment horizontal="center" vertical="center" wrapText="1"/>
    </xf>
    <xf numFmtId="0" fontId="18" fillId="3" borderId="1" xfId="35" applyFont="1" applyFill="1" applyBorder="1" applyAlignment="1">
      <alignment horizontal="center" vertical="center"/>
    </xf>
    <xf numFmtId="166" fontId="18" fillId="3" borderId="1" xfId="36" applyNumberFormat="1" applyFont="1" applyFill="1" applyBorder="1" applyAlignment="1" applyProtection="1">
      <alignment horizontal="left" vertical="center"/>
    </xf>
    <xf numFmtId="0" fontId="18" fillId="3" borderId="1" xfId="35" applyFont="1" applyFill="1" applyBorder="1" applyAlignment="1">
      <alignment horizontal="left" vertical="center" wrapText="1"/>
    </xf>
    <xf numFmtId="0" fontId="15" fillId="13" borderId="1" xfId="0" applyFont="1" applyFill="1" applyBorder="1" applyAlignment="1">
      <alignment horizontal="center" vertical="center" wrapText="1"/>
    </xf>
    <xf numFmtId="175" fontId="15" fillId="13" borderId="1" xfId="0" applyNumberFormat="1" applyFont="1" applyFill="1" applyBorder="1" applyAlignment="1">
      <alignment horizontal="center" vertical="center" wrapText="1"/>
    </xf>
    <xf numFmtId="166" fontId="15" fillId="13" borderId="1" xfId="0" applyNumberFormat="1" applyFont="1" applyFill="1" applyBorder="1" applyAlignment="1">
      <alignment horizontal="center" vertical="center" wrapText="1"/>
    </xf>
    <xf numFmtId="49" fontId="18" fillId="3" borderId="1" xfId="4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166" fontId="18" fillId="3" borderId="1" xfId="2" applyNumberFormat="1" applyFont="1" applyFill="1" applyBorder="1" applyAlignment="1" applyProtection="1">
      <alignment horizontal="left" vertical="center"/>
    </xf>
    <xf numFmtId="165" fontId="18" fillId="3" borderId="1" xfId="2" applyFont="1" applyFill="1" applyBorder="1" applyAlignment="1" applyProtection="1">
      <alignment horizontal="left" vertical="center"/>
    </xf>
    <xf numFmtId="4" fontId="18" fillId="6" borderId="1" xfId="2" applyNumberFormat="1" applyFont="1" applyFill="1" applyBorder="1" applyAlignment="1" applyProtection="1">
      <alignment horizontal="left" vertical="center" wrapText="1"/>
    </xf>
    <xf numFmtId="0" fontId="18" fillId="10" borderId="1" xfId="0" applyFont="1" applyFill="1" applyBorder="1" applyAlignment="1">
      <alignment horizontal="center" vertical="center" wrapText="1"/>
    </xf>
    <xf numFmtId="166" fontId="13" fillId="6" borderId="1" xfId="0" applyNumberFormat="1" applyFont="1" applyFill="1" applyBorder="1" applyAlignment="1">
      <alignment horizontal="center" vertical="center" wrapText="1"/>
    </xf>
    <xf numFmtId="0" fontId="13" fillId="3" borderId="0" xfId="0" applyFont="1" applyFill="1"/>
    <xf numFmtId="166" fontId="18" fillId="7" borderId="1" xfId="2" applyNumberFormat="1" applyFont="1" applyFill="1" applyBorder="1" applyAlignment="1" applyProtection="1">
      <alignment horizontal="center" vertical="center"/>
    </xf>
    <xf numFmtId="1" fontId="18" fillId="6" borderId="1" xfId="2" applyNumberFormat="1" applyFont="1" applyFill="1" applyBorder="1" applyAlignment="1" applyProtection="1">
      <alignment horizontal="left" vertical="center" wrapText="1"/>
    </xf>
    <xf numFmtId="1" fontId="18" fillId="6" borderId="1" xfId="0" applyNumberFormat="1" applyFont="1" applyFill="1" applyBorder="1" applyAlignment="1">
      <alignment horizontal="center" vertical="center" wrapText="1"/>
    </xf>
    <xf numFmtId="177" fontId="18" fillId="6" borderId="1" xfId="0" applyNumberFormat="1" applyFont="1" applyFill="1" applyBorder="1" applyAlignment="1">
      <alignment horizontal="center" vertical="center" wrapText="1"/>
    </xf>
    <xf numFmtId="0" fontId="18" fillId="4" borderId="1" xfId="4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166" fontId="18" fillId="7" borderId="1" xfId="2" applyNumberFormat="1" applyFont="1" applyFill="1" applyBorder="1" applyAlignment="1" applyProtection="1">
      <alignment horizontal="left" vertical="center"/>
    </xf>
    <xf numFmtId="0" fontId="18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1" fontId="13" fillId="8" borderId="1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166" fontId="18" fillId="6" borderId="1" xfId="0" applyNumberFormat="1" applyFont="1" applyFill="1" applyBorder="1" applyAlignment="1">
      <alignment horizontal="right" vertical="center" wrapText="1"/>
    </xf>
    <xf numFmtId="0" fontId="18" fillId="6" borderId="1" xfId="0" applyFont="1" applyFill="1" applyBorder="1" applyAlignment="1">
      <alignment horizontal="left" vertical="center" wrapText="1"/>
    </xf>
    <xf numFmtId="166" fontId="18" fillId="6" borderId="1" xfId="0" applyNumberFormat="1" applyFont="1" applyFill="1" applyBorder="1" applyAlignment="1">
      <alignment horizontal="center" vertical="center" wrapText="1"/>
    </xf>
    <xf numFmtId="0" fontId="18" fillId="3" borderId="1" xfId="4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72" fontId="18" fillId="9" borderId="1" xfId="0" applyNumberFormat="1" applyFont="1" applyFill="1" applyBorder="1" applyAlignment="1">
      <alignment horizontal="center" vertical="center" wrapText="1"/>
    </xf>
    <xf numFmtId="166" fontId="18" fillId="9" borderId="1" xfId="0" applyNumberFormat="1" applyFont="1" applyFill="1" applyBorder="1" applyAlignment="1">
      <alignment horizontal="left" vertical="center" wrapText="1"/>
    </xf>
    <xf numFmtId="171" fontId="18" fillId="2" borderId="1" xfId="0" applyNumberFormat="1" applyFont="1" applyFill="1" applyBorder="1" applyAlignment="1">
      <alignment horizontal="left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4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168" fontId="25" fillId="2" borderId="1" xfId="0" applyNumberFormat="1" applyFont="1" applyFill="1" applyBorder="1" applyAlignment="1">
      <alignment horizontal="center" vertical="center"/>
    </xf>
    <xf numFmtId="171" fontId="25" fillId="2" borderId="1" xfId="0" applyNumberFormat="1" applyFont="1" applyFill="1" applyBorder="1" applyAlignment="1">
      <alignment horizontal="left" vertical="center"/>
    </xf>
    <xf numFmtId="177" fontId="18" fillId="6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4" xfId="0" applyFill="1" applyBorder="1"/>
    <xf numFmtId="0" fontId="0" fillId="0" borderId="6" xfId="0" applyFill="1" applyBorder="1"/>
    <xf numFmtId="0" fontId="38" fillId="0" borderId="1" xfId="0" applyFont="1" applyFill="1" applyBorder="1"/>
    <xf numFmtId="0" fontId="38" fillId="0" borderId="6" xfId="0" applyFont="1" applyFill="1" applyBorder="1" applyAlignment="1"/>
    <xf numFmtId="0" fontId="0" fillId="0" borderId="3" xfId="0" applyFill="1" applyBorder="1"/>
    <xf numFmtId="0" fontId="38" fillId="0" borderId="5" xfId="0" applyFont="1" applyFill="1" applyBorder="1"/>
    <xf numFmtId="0" fontId="0" fillId="0" borderId="5" xfId="0" applyFill="1" applyBorder="1"/>
    <xf numFmtId="0" fontId="38" fillId="0" borderId="11" xfId="0" applyFont="1" applyFill="1" applyBorder="1"/>
    <xf numFmtId="0" fontId="38" fillId="0" borderId="12" xfId="0" applyFont="1" applyFill="1" applyBorder="1"/>
    <xf numFmtId="0" fontId="0" fillId="0" borderId="13" xfId="0" applyFill="1" applyBorder="1"/>
    <xf numFmtId="0" fontId="38" fillId="0" borderId="14" xfId="0" applyFont="1" applyFill="1" applyBorder="1"/>
    <xf numFmtId="0" fontId="0" fillId="0" borderId="17" xfId="0" applyFill="1" applyBorder="1"/>
    <xf numFmtId="0" fontId="38" fillId="0" borderId="2" xfId="0" applyFont="1" applyFill="1" applyBorder="1"/>
    <xf numFmtId="0" fontId="0" fillId="0" borderId="21" xfId="0" applyFill="1" applyBorder="1"/>
    <xf numFmtId="168" fontId="18" fillId="3" borderId="1" xfId="0" applyNumberFormat="1" applyFont="1" applyFill="1" applyBorder="1" applyAlignment="1">
      <alignment horizontal="center" vertical="center" wrapText="1"/>
    </xf>
    <xf numFmtId="166" fontId="18" fillId="5" borderId="1" xfId="2" applyNumberFormat="1" applyFont="1" applyFill="1" applyBorder="1" applyAlignment="1" applyProtection="1">
      <alignment vertical="center"/>
    </xf>
    <xf numFmtId="179" fontId="18" fillId="6" borderId="1" xfId="73" applyNumberFormat="1" applyFont="1" applyFill="1" applyBorder="1" applyAlignment="1" applyProtection="1">
      <alignment horizontal="left" vertical="center" wrapText="1"/>
    </xf>
    <xf numFmtId="168" fontId="18" fillId="4" borderId="1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/>
    </xf>
    <xf numFmtId="166" fontId="18" fillId="6" borderId="1" xfId="2" applyNumberFormat="1" applyFont="1" applyFill="1" applyBorder="1" applyAlignment="1" applyProtection="1">
      <alignment horizontal="left" vertical="center" wrapText="1"/>
    </xf>
    <xf numFmtId="165" fontId="18" fillId="6" borderId="1" xfId="2" applyFont="1" applyFill="1" applyBorder="1" applyAlignment="1" applyProtection="1">
      <alignment horizontal="left" vertical="center" wrapText="1"/>
    </xf>
    <xf numFmtId="49" fontId="18" fillId="6" borderId="1" xfId="2" applyNumberFormat="1" applyFont="1" applyFill="1" applyBorder="1" applyAlignment="1" applyProtection="1">
      <alignment horizontal="center" vertical="center" wrapText="1"/>
    </xf>
    <xf numFmtId="170" fontId="18" fillId="2" borderId="1" xfId="2" applyNumberFormat="1" applyFont="1" applyFill="1" applyBorder="1" applyAlignment="1" applyProtection="1">
      <alignment horizontal="left" vertical="center"/>
    </xf>
    <xf numFmtId="0" fontId="18" fillId="2" borderId="1" xfId="4" applyFont="1" applyFill="1" applyBorder="1" applyAlignment="1">
      <alignment horizontal="center" vertical="center" wrapText="1"/>
    </xf>
    <xf numFmtId="1" fontId="13" fillId="6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166" fontId="18" fillId="3" borderId="1" xfId="2" applyNumberFormat="1" applyFont="1" applyFill="1" applyBorder="1" applyAlignment="1" applyProtection="1">
      <alignment horizontal="left" vertical="center" wrapText="1"/>
    </xf>
    <xf numFmtId="165" fontId="18" fillId="3" borderId="1" xfId="2" applyFont="1" applyFill="1" applyBorder="1" applyAlignment="1" applyProtection="1">
      <alignment horizontal="left" vertical="center" wrapText="1"/>
    </xf>
    <xf numFmtId="0" fontId="13" fillId="3" borderId="1" xfId="0" applyFont="1" applyFill="1" applyBorder="1"/>
    <xf numFmtId="0" fontId="13" fillId="3" borderId="1" xfId="0" applyFont="1" applyFill="1" applyBorder="1" applyAlignment="1">
      <alignment wrapText="1"/>
    </xf>
    <xf numFmtId="0" fontId="17" fillId="3" borderId="1" xfId="0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165" fontId="18" fillId="3" borderId="1" xfId="2" applyFont="1" applyFill="1" applyBorder="1" applyAlignment="1" applyProtection="1">
      <alignment horizontal="center" vertical="center"/>
    </xf>
    <xf numFmtId="49" fontId="18" fillId="3" borderId="1" xfId="1" applyNumberFormat="1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>
      <alignment vertical="center" wrapText="1"/>
    </xf>
    <xf numFmtId="49" fontId="18" fillId="3" borderId="1" xfId="2" applyNumberFormat="1" applyFont="1" applyFill="1" applyBorder="1" applyAlignment="1" applyProtection="1">
      <alignment horizontal="center" vertical="center" wrapText="1"/>
    </xf>
    <xf numFmtId="175" fontId="18" fillId="3" borderId="1" xfId="2" applyNumberFormat="1" applyFont="1" applyFill="1" applyBorder="1" applyAlignment="1" applyProtection="1">
      <alignment horizontal="left" vertical="center"/>
    </xf>
    <xf numFmtId="167" fontId="18" fillId="3" borderId="1" xfId="7" applyNumberFormat="1" applyFont="1" applyFill="1" applyBorder="1" applyAlignment="1">
      <alignment vertical="center"/>
    </xf>
    <xf numFmtId="170" fontId="18" fillId="3" borderId="1" xfId="2" applyNumberFormat="1" applyFont="1" applyFill="1" applyBorder="1" applyAlignment="1" applyProtection="1">
      <alignment horizontal="left" vertical="center"/>
    </xf>
    <xf numFmtId="0" fontId="18" fillId="3" borderId="1" xfId="4" applyFont="1" applyFill="1" applyBorder="1" applyAlignment="1">
      <alignment horizontal="center" vertical="center"/>
    </xf>
    <xf numFmtId="168" fontId="18" fillId="3" borderId="1" xfId="0" applyNumberFormat="1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/>
    </xf>
    <xf numFmtId="0" fontId="18" fillId="3" borderId="1" xfId="5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 wrapText="1"/>
    </xf>
    <xf numFmtId="49" fontId="18" fillId="3" borderId="1" xfId="2" applyNumberFormat="1" applyFont="1" applyFill="1" applyBorder="1" applyAlignment="1" applyProtection="1">
      <alignment horizontal="center" vertical="center"/>
    </xf>
    <xf numFmtId="175" fontId="23" fillId="3" borderId="1" xfId="2" applyNumberFormat="1" applyFont="1" applyFill="1" applyBorder="1" applyAlignment="1">
      <alignment horizontal="left" vertical="center"/>
    </xf>
    <xf numFmtId="0" fontId="28" fillId="3" borderId="1" xfId="0" applyFont="1" applyFill="1" applyBorder="1" applyAlignment="1">
      <alignment wrapText="1"/>
    </xf>
    <xf numFmtId="173" fontId="18" fillId="3" borderId="1" xfId="0" applyNumberFormat="1" applyFont="1" applyFill="1" applyBorder="1" applyAlignment="1">
      <alignment horizontal="center" vertical="center"/>
    </xf>
    <xf numFmtId="173" fontId="18" fillId="3" borderId="1" xfId="0" applyNumberFormat="1" applyFont="1" applyFill="1" applyBorder="1" applyAlignment="1">
      <alignment horizontal="right" vertical="center" wrapText="1"/>
    </xf>
    <xf numFmtId="167" fontId="18" fillId="3" borderId="1" xfId="0" applyNumberFormat="1" applyFont="1" applyFill="1" applyBorder="1" applyAlignment="1">
      <alignment vertical="center"/>
    </xf>
    <xf numFmtId="166" fontId="18" fillId="3" borderId="1" xfId="0" applyNumberFormat="1" applyFont="1" applyFill="1" applyBorder="1" applyAlignment="1">
      <alignment horizontal="center" vertical="center"/>
    </xf>
    <xf numFmtId="166" fontId="18" fillId="3" borderId="1" xfId="0" applyNumberFormat="1" applyFont="1" applyFill="1" applyBorder="1" applyAlignment="1">
      <alignment horizontal="left" vertical="center"/>
    </xf>
    <xf numFmtId="0" fontId="28" fillId="3" borderId="1" xfId="0" applyFont="1" applyFill="1" applyBorder="1" applyAlignment="1">
      <alignment vertical="center" wrapText="1"/>
    </xf>
    <xf numFmtId="0" fontId="17" fillId="3" borderId="1" xfId="4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vertical="center" wrapText="1"/>
    </xf>
    <xf numFmtId="165" fontId="18" fillId="3" borderId="1" xfId="2" applyNumberFormat="1" applyFont="1" applyFill="1" applyBorder="1" applyAlignment="1" applyProtection="1">
      <alignment vertical="center"/>
    </xf>
    <xf numFmtId="4" fontId="18" fillId="3" borderId="1" xfId="2" applyNumberFormat="1" applyFont="1" applyFill="1" applyBorder="1" applyAlignment="1" applyProtection="1">
      <alignment vertical="center"/>
    </xf>
    <xf numFmtId="0" fontId="18" fillId="3" borderId="1" xfId="0" applyFont="1" applyFill="1" applyBorder="1" applyAlignment="1">
      <alignment vertical="center"/>
    </xf>
    <xf numFmtId="0" fontId="13" fillId="3" borderId="1" xfId="0" applyFont="1" applyFill="1" applyBorder="1" applyAlignment="1">
      <alignment vertical="center"/>
    </xf>
    <xf numFmtId="166" fontId="18" fillId="3" borderId="1" xfId="2" applyNumberFormat="1" applyFont="1" applyFill="1" applyBorder="1" applyAlignment="1" applyProtection="1">
      <alignment vertical="center"/>
    </xf>
    <xf numFmtId="0" fontId="13" fillId="3" borderId="1" xfId="0" applyFont="1" applyFill="1" applyBorder="1" applyAlignment="1">
      <alignment horizontal="center"/>
    </xf>
    <xf numFmtId="0" fontId="13" fillId="3" borderId="1" xfId="0" applyFont="1" applyFill="1" applyBorder="1" applyAlignment="1"/>
    <xf numFmtId="0" fontId="31" fillId="4" borderId="1" xfId="0" applyFont="1" applyFill="1" applyBorder="1" applyAlignment="1">
      <alignment wrapText="1"/>
    </xf>
    <xf numFmtId="0" fontId="13" fillId="5" borderId="1" xfId="0" applyFont="1" applyFill="1" applyBorder="1" applyAlignment="1">
      <alignment horizontal="center" vertical="center" wrapText="1"/>
    </xf>
    <xf numFmtId="165" fontId="18" fillId="5" borderId="1" xfId="2" applyFont="1" applyFill="1" applyBorder="1" applyAlignment="1" applyProtection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173" fontId="18" fillId="3" borderId="1" xfId="0" applyNumberFormat="1" applyFont="1" applyFill="1" applyBorder="1" applyAlignment="1">
      <alignment horizontal="left" vertical="center"/>
    </xf>
    <xf numFmtId="0" fontId="30" fillId="4" borderId="1" xfId="0" applyFont="1" applyFill="1" applyBorder="1" applyAlignment="1">
      <alignment wrapText="1"/>
    </xf>
    <xf numFmtId="0" fontId="18" fillId="3" borderId="1" xfId="5" applyFont="1" applyFill="1" applyBorder="1" applyAlignment="1">
      <alignment horizontal="left" vertical="center" wrapText="1"/>
    </xf>
    <xf numFmtId="0" fontId="34" fillId="3" borderId="1" xfId="0" applyFont="1" applyFill="1" applyBorder="1"/>
    <xf numFmtId="166" fontId="18" fillId="5" borderId="1" xfId="2" applyNumberFormat="1" applyFont="1" applyFill="1" applyBorder="1" applyAlignment="1" applyProtection="1">
      <alignment horizontal="left" vertical="center"/>
    </xf>
    <xf numFmtId="166" fontId="18" fillId="3" borderId="1" xfId="2" applyNumberFormat="1" applyFont="1" applyFill="1" applyBorder="1" applyAlignment="1" applyProtection="1">
      <alignment horizontal="right" vertical="center"/>
    </xf>
    <xf numFmtId="164" fontId="13" fillId="3" borderId="1" xfId="73" applyFont="1" applyFill="1" applyBorder="1"/>
    <xf numFmtId="0" fontId="29" fillId="3" borderId="0" xfId="0" applyFont="1" applyFill="1"/>
    <xf numFmtId="0" fontId="35" fillId="3" borderId="1" xfId="74" applyFont="1" applyFill="1" applyBorder="1" applyAlignment="1">
      <alignment horizontal="center" vertical="center" wrapText="1"/>
    </xf>
    <xf numFmtId="165" fontId="35" fillId="3" borderId="1" xfId="74" applyNumberFormat="1" applyFont="1" applyFill="1" applyBorder="1" applyAlignment="1">
      <alignment horizontal="left" vertical="center"/>
    </xf>
    <xf numFmtId="166" fontId="35" fillId="3" borderId="1" xfId="74" applyNumberFormat="1" applyFont="1" applyFill="1" applyBorder="1" applyAlignment="1" applyProtection="1">
      <alignment horizontal="left" vertical="center"/>
    </xf>
    <xf numFmtId="165" fontId="35" fillId="3" borderId="1" xfId="74" applyNumberFormat="1" applyFont="1" applyFill="1" applyBorder="1" applyAlignment="1">
      <alignment horizontal="center" vertical="center"/>
    </xf>
    <xf numFmtId="0" fontId="35" fillId="3" borderId="1" xfId="74" applyFont="1" applyFill="1" applyBorder="1" applyAlignment="1">
      <alignment horizontal="left" vertical="center" wrapText="1"/>
    </xf>
    <xf numFmtId="0" fontId="18" fillId="3" borderId="5" xfId="0" applyFont="1" applyFill="1" applyBorder="1" applyAlignment="1">
      <alignment horizontal="left" vertical="center" wrapText="1"/>
    </xf>
    <xf numFmtId="0" fontId="18" fillId="3" borderId="5" xfId="0" applyFont="1" applyFill="1" applyBorder="1" applyAlignment="1">
      <alignment horizontal="center" vertical="center" wrapText="1"/>
    </xf>
    <xf numFmtId="167" fontId="18" fillId="3" borderId="5" xfId="0" applyNumberFormat="1" applyFont="1" applyFill="1" applyBorder="1" applyAlignment="1">
      <alignment vertical="center"/>
    </xf>
    <xf numFmtId="178" fontId="18" fillId="3" borderId="1" xfId="0" applyNumberFormat="1" applyFont="1" applyFill="1" applyBorder="1" applyAlignment="1">
      <alignment vertical="center"/>
    </xf>
    <xf numFmtId="178" fontId="18" fillId="3" borderId="5" xfId="0" applyNumberFormat="1" applyFont="1" applyFill="1" applyBorder="1" applyAlignment="1">
      <alignment vertical="center"/>
    </xf>
    <xf numFmtId="166" fontId="18" fillId="3" borderId="5" xfId="2" applyNumberFormat="1" applyFont="1" applyFill="1" applyBorder="1" applyAlignment="1" applyProtection="1">
      <alignment horizontal="left" vertical="center"/>
    </xf>
    <xf numFmtId="166" fontId="18" fillId="3" borderId="1" xfId="0" applyNumberFormat="1" applyFont="1" applyFill="1" applyBorder="1" applyAlignment="1" applyProtection="1">
      <alignment horizontal="right" vertical="center"/>
    </xf>
    <xf numFmtId="166" fontId="18" fillId="3" borderId="7" xfId="2" applyNumberFormat="1" applyFont="1" applyFill="1" applyBorder="1" applyAlignment="1" applyProtection="1">
      <alignment horizontal="right" vertical="center"/>
    </xf>
    <xf numFmtId="0" fontId="18" fillId="3" borderId="1" xfId="0" applyFont="1" applyFill="1" applyBorder="1" applyAlignment="1">
      <alignment horizontal="center" vertical="top" wrapText="1"/>
    </xf>
    <xf numFmtId="173" fontId="18" fillId="3" borderId="1" xfId="0" applyNumberFormat="1" applyFont="1" applyFill="1" applyBorder="1" applyAlignment="1">
      <alignment vertical="center"/>
    </xf>
    <xf numFmtId="166" fontId="18" fillId="5" borderId="1" xfId="2" applyNumberFormat="1" applyFont="1" applyFill="1" applyBorder="1" applyAlignment="1" applyProtection="1">
      <alignment horizontal="right" vertical="center"/>
    </xf>
    <xf numFmtId="175" fontId="18" fillId="3" borderId="1" xfId="0" applyNumberFormat="1" applyFont="1" applyFill="1" applyBorder="1" applyAlignment="1">
      <alignment horizontal="left" vertical="center"/>
    </xf>
    <xf numFmtId="1" fontId="13" fillId="5" borderId="1" xfId="0" applyNumberFormat="1" applyFont="1" applyFill="1" applyBorder="1" applyAlignment="1">
      <alignment horizontal="center" vertical="center" wrapText="1"/>
    </xf>
    <xf numFmtId="166" fontId="18" fillId="5" borderId="1" xfId="2" applyNumberFormat="1" applyFont="1" applyFill="1" applyBorder="1" applyAlignment="1" applyProtection="1">
      <alignment horizontal="left" vertical="center" wrapText="1"/>
    </xf>
    <xf numFmtId="1" fontId="18" fillId="5" borderId="1" xfId="2" applyNumberFormat="1" applyFont="1" applyFill="1" applyBorder="1" applyAlignment="1" applyProtection="1">
      <alignment horizontal="left" vertical="center" wrapText="1"/>
    </xf>
    <xf numFmtId="0" fontId="18" fillId="3" borderId="3" xfId="2" applyNumberFormat="1" applyFont="1" applyFill="1" applyBorder="1" applyAlignment="1" applyProtection="1">
      <alignment horizontal="center" vertical="center" wrapText="1"/>
    </xf>
    <xf numFmtId="170" fontId="18" fillId="3" borderId="3" xfId="2" applyNumberFormat="1" applyFont="1" applyFill="1" applyBorder="1" applyAlignment="1" applyProtection="1">
      <alignment horizontal="left" vertical="center"/>
    </xf>
    <xf numFmtId="168" fontId="18" fillId="3" borderId="4" xfId="0" applyNumberFormat="1" applyFont="1" applyFill="1" applyBorder="1" applyAlignment="1">
      <alignment horizontal="center" vertical="center" wrapText="1"/>
    </xf>
    <xf numFmtId="1" fontId="28" fillId="3" borderId="1" xfId="0" applyNumberFormat="1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wrapText="1"/>
    </xf>
    <xf numFmtId="49" fontId="18" fillId="3" borderId="3" xfId="2" applyNumberFormat="1" applyFont="1" applyFill="1" applyBorder="1" applyAlignment="1" applyProtection="1">
      <alignment horizontal="center" vertical="center" wrapText="1"/>
    </xf>
    <xf numFmtId="168" fontId="18" fillId="3" borderId="3" xfId="0" applyNumberFormat="1" applyFont="1" applyFill="1" applyBorder="1" applyAlignment="1">
      <alignment horizontal="center" vertical="center" wrapText="1"/>
    </xf>
    <xf numFmtId="168" fontId="18" fillId="3" borderId="8" xfId="0" applyNumberFormat="1" applyFont="1" applyFill="1" applyBorder="1" applyAlignment="1">
      <alignment horizontal="center" vertical="center" wrapText="1"/>
    </xf>
    <xf numFmtId="0" fontId="39" fillId="3" borderId="1" xfId="0" applyFont="1" applyFill="1" applyBorder="1"/>
    <xf numFmtId="170" fontId="13" fillId="3" borderId="1" xfId="2" applyNumberFormat="1" applyFont="1" applyFill="1" applyBorder="1" applyAlignment="1" applyProtection="1">
      <alignment horizontal="left" vertical="center"/>
    </xf>
    <xf numFmtId="168" fontId="13" fillId="3" borderId="1" xfId="0" applyNumberFormat="1" applyFont="1" applyFill="1" applyBorder="1"/>
    <xf numFmtId="175" fontId="13" fillId="3" borderId="1" xfId="0" applyNumberFormat="1" applyFont="1" applyFill="1" applyBorder="1"/>
    <xf numFmtId="175" fontId="18" fillId="2" borderId="1" xfId="2" applyNumberFormat="1" applyFont="1" applyFill="1" applyBorder="1" applyAlignment="1" applyProtection="1">
      <alignment horizontal="left" vertical="center"/>
    </xf>
    <xf numFmtId="0" fontId="35" fillId="3" borderId="1" xfId="35" applyFont="1" applyFill="1" applyBorder="1" applyAlignment="1">
      <alignment vertical="center"/>
    </xf>
    <xf numFmtId="0" fontId="35" fillId="3" borderId="1" xfId="35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17" fillId="13" borderId="1" xfId="0" applyFont="1" applyFill="1" applyBorder="1" applyAlignment="1">
      <alignment horizontal="center" vertical="center" wrapText="1"/>
    </xf>
    <xf numFmtId="0" fontId="17" fillId="12" borderId="3" xfId="0" applyFont="1" applyFill="1" applyBorder="1" applyAlignment="1">
      <alignment horizontal="center" vertical="center" wrapText="1"/>
    </xf>
    <xf numFmtId="166" fontId="17" fillId="12" borderId="3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14" borderId="1" xfId="0" applyFont="1" applyFill="1" applyBorder="1"/>
    <xf numFmtId="165" fontId="23" fillId="3" borderId="1" xfId="2" applyFont="1" applyFill="1" applyBorder="1" applyAlignment="1">
      <alignment horizontal="center" vertical="center"/>
    </xf>
    <xf numFmtId="0" fontId="34" fillId="3" borderId="5" xfId="0" applyFont="1" applyFill="1" applyBorder="1"/>
    <xf numFmtId="0" fontId="34" fillId="3" borderId="0" xfId="0" applyFont="1" applyFill="1"/>
    <xf numFmtId="0" fontId="34" fillId="3" borderId="7" xfId="0" applyFont="1" applyFill="1" applyBorder="1"/>
    <xf numFmtId="0" fontId="13" fillId="5" borderId="1" xfId="0" applyFont="1" applyFill="1" applyBorder="1"/>
    <xf numFmtId="166" fontId="18" fillId="2" borderId="1" xfId="0" applyNumberFormat="1" applyFont="1" applyFill="1" applyBorder="1" applyAlignment="1">
      <alignment horizontal="left" vertical="center" wrapText="1"/>
    </xf>
    <xf numFmtId="178" fontId="18" fillId="3" borderId="1" xfId="0" applyNumberFormat="1" applyFont="1" applyFill="1" applyBorder="1" applyAlignment="1">
      <alignment horizontal="justify" vertical="center" wrapText="1"/>
    </xf>
    <xf numFmtId="165" fontId="13" fillId="3" borderId="1" xfId="2" applyFont="1" applyFill="1" applyBorder="1" applyProtection="1"/>
    <xf numFmtId="165" fontId="13" fillId="3" borderId="1" xfId="2" applyFont="1" applyFill="1" applyBorder="1"/>
    <xf numFmtId="173" fontId="18" fillId="3" borderId="1" xfId="35" applyNumberFormat="1" applyFont="1" applyFill="1" applyBorder="1" applyAlignment="1">
      <alignment horizontal="center" vertical="center"/>
    </xf>
    <xf numFmtId="0" fontId="40" fillId="3" borderId="1" xfId="35" applyFont="1" applyFill="1" applyBorder="1" applyAlignment="1">
      <alignment vertical="center"/>
    </xf>
    <xf numFmtId="0" fontId="13" fillId="14" borderId="0" xfId="0" applyFont="1" applyFill="1" applyBorder="1"/>
    <xf numFmtId="166" fontId="35" fillId="3" borderId="1" xfId="35" applyNumberFormat="1" applyFont="1" applyFill="1" applyBorder="1" applyAlignment="1">
      <alignment vertical="center"/>
    </xf>
    <xf numFmtId="166" fontId="35" fillId="3" borderId="1" xfId="75" applyNumberFormat="1" applyFont="1" applyFill="1" applyBorder="1" applyAlignment="1" applyProtection="1">
      <alignment horizontal="left" vertical="center"/>
    </xf>
    <xf numFmtId="0" fontId="13" fillId="3" borderId="5" xfId="0" applyFont="1" applyFill="1" applyBorder="1" applyAlignment="1">
      <alignment vertical="center"/>
    </xf>
    <xf numFmtId="0" fontId="13" fillId="3" borderId="5" xfId="0" applyFont="1" applyFill="1" applyBorder="1" applyAlignment="1">
      <alignment vertical="center" wrapText="1"/>
    </xf>
    <xf numFmtId="173" fontId="13" fillId="3" borderId="1" xfId="0" applyNumberFormat="1" applyFont="1" applyFill="1" applyBorder="1" applyAlignment="1">
      <alignment vertical="center" wrapText="1"/>
    </xf>
    <xf numFmtId="0" fontId="13" fillId="3" borderId="1" xfId="2" applyNumberFormat="1" applyFont="1" applyFill="1" applyBorder="1" applyAlignment="1" applyProtection="1">
      <alignment horizontal="center" vertical="center"/>
    </xf>
    <xf numFmtId="166" fontId="18" fillId="14" borderId="1" xfId="2" applyNumberFormat="1" applyFont="1" applyFill="1" applyBorder="1" applyAlignment="1" applyProtection="1">
      <alignment horizontal="left" vertical="center"/>
    </xf>
    <xf numFmtId="170" fontId="18" fillId="14" borderId="1" xfId="2" applyNumberFormat="1" applyFont="1" applyFill="1" applyBorder="1" applyAlignment="1" applyProtection="1">
      <alignment horizontal="left" vertical="center"/>
    </xf>
    <xf numFmtId="173" fontId="18" fillId="17" borderId="1" xfId="0" applyNumberFormat="1" applyFont="1" applyFill="1" applyBorder="1" applyAlignment="1">
      <alignment horizontal="center" vertical="center"/>
    </xf>
    <xf numFmtId="166" fontId="18" fillId="18" borderId="1" xfId="2" applyNumberFormat="1" applyFont="1" applyFill="1" applyBorder="1" applyAlignment="1" applyProtection="1">
      <alignment horizontal="left" vertical="center"/>
    </xf>
    <xf numFmtId="166" fontId="18" fillId="19" borderId="1" xfId="2" applyNumberFormat="1" applyFont="1" applyFill="1" applyBorder="1" applyAlignment="1" applyProtection="1">
      <alignment horizontal="left" vertical="center" wrapText="1"/>
    </xf>
    <xf numFmtId="177" fontId="18" fillId="19" borderId="1" xfId="0" applyNumberFormat="1" applyFont="1" applyFill="1" applyBorder="1" applyAlignment="1">
      <alignment horizontal="center" vertical="center" wrapText="1"/>
    </xf>
    <xf numFmtId="173" fontId="18" fillId="14" borderId="1" xfId="0" applyNumberFormat="1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 wrapText="1"/>
    </xf>
    <xf numFmtId="166" fontId="18" fillId="20" borderId="1" xfId="2" applyNumberFormat="1" applyFont="1" applyFill="1" applyBorder="1" applyAlignment="1" applyProtection="1">
      <alignment horizontal="left" vertical="center"/>
    </xf>
    <xf numFmtId="166" fontId="18" fillId="18" borderId="1" xfId="2" applyNumberFormat="1" applyFont="1" applyFill="1" applyBorder="1" applyAlignment="1" applyProtection="1">
      <alignment horizontal="center" vertical="center"/>
    </xf>
    <xf numFmtId="166" fontId="18" fillId="21" borderId="1" xfId="2" applyNumberFormat="1" applyFont="1" applyFill="1" applyBorder="1" applyAlignment="1" applyProtection="1">
      <alignment horizontal="left" vertical="center"/>
    </xf>
    <xf numFmtId="178" fontId="18" fillId="14" borderId="1" xfId="0" applyNumberFormat="1" applyFont="1" applyFill="1" applyBorder="1" applyAlignment="1">
      <alignment horizontal="justify" vertical="center" wrapText="1"/>
    </xf>
    <xf numFmtId="165" fontId="13" fillId="14" borderId="1" xfId="2" applyFont="1" applyFill="1" applyBorder="1" applyProtection="1"/>
    <xf numFmtId="0" fontId="35" fillId="14" borderId="1" xfId="35" applyFont="1" applyFill="1" applyBorder="1" applyAlignment="1">
      <alignment vertical="center"/>
    </xf>
    <xf numFmtId="173" fontId="18" fillId="14" borderId="1" xfId="35" applyNumberFormat="1" applyFont="1" applyFill="1" applyBorder="1" applyAlignment="1">
      <alignment horizontal="center" vertical="center"/>
    </xf>
    <xf numFmtId="166" fontId="18" fillId="14" borderId="1" xfId="2" applyNumberFormat="1" applyFont="1" applyFill="1" applyBorder="1" applyAlignment="1" applyProtection="1">
      <alignment vertical="center"/>
    </xf>
    <xf numFmtId="178" fontId="18" fillId="14" borderId="1" xfId="0" applyNumberFormat="1" applyFont="1" applyFill="1" applyBorder="1" applyAlignment="1">
      <alignment vertical="center"/>
    </xf>
    <xf numFmtId="166" fontId="18" fillId="21" borderId="1" xfId="2" applyNumberFormat="1" applyFont="1" applyFill="1" applyBorder="1" applyAlignment="1" applyProtection="1">
      <alignment vertical="center"/>
    </xf>
    <xf numFmtId="173" fontId="18" fillId="14" borderId="1" xfId="0" applyNumberFormat="1" applyFont="1" applyFill="1" applyBorder="1" applyAlignment="1">
      <alignment vertical="center"/>
    </xf>
    <xf numFmtId="168" fontId="18" fillId="14" borderId="1" xfId="0" applyNumberFormat="1" applyFont="1" applyFill="1" applyBorder="1" applyAlignment="1">
      <alignment horizontal="center" vertical="center" wrapText="1"/>
    </xf>
    <xf numFmtId="168" fontId="18" fillId="14" borderId="3" xfId="0" applyNumberFormat="1" applyFont="1" applyFill="1" applyBorder="1" applyAlignment="1">
      <alignment horizontal="center" vertical="center" wrapText="1"/>
    </xf>
    <xf numFmtId="166" fontId="18" fillId="3" borderId="1" xfId="2" applyNumberFormat="1" applyFont="1" applyFill="1" applyBorder="1" applyAlignment="1" applyProtection="1">
      <alignment horizontal="center" vertical="center"/>
    </xf>
    <xf numFmtId="0" fontId="0" fillId="3" borderId="1" xfId="0" applyFill="1" applyBorder="1"/>
    <xf numFmtId="166" fontId="18" fillId="14" borderId="1" xfId="2" applyNumberFormat="1" applyFont="1" applyFill="1" applyBorder="1" applyAlignment="1" applyProtection="1">
      <alignment horizontal="center" vertical="center"/>
    </xf>
    <xf numFmtId="166" fontId="18" fillId="0" borderId="1" xfId="2" applyNumberFormat="1" applyFont="1" applyFill="1" applyBorder="1" applyAlignment="1" applyProtection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left"/>
    </xf>
    <xf numFmtId="0" fontId="36" fillId="0" borderId="10" xfId="0" applyFont="1" applyFill="1" applyBorder="1" applyAlignment="1">
      <alignment horizontal="left"/>
    </xf>
    <xf numFmtId="0" fontId="36" fillId="0" borderId="6" xfId="0" applyFont="1" applyFill="1" applyBorder="1" applyAlignment="1">
      <alignment horizontal="left"/>
    </xf>
    <xf numFmtId="0" fontId="37" fillId="0" borderId="9" xfId="0" applyFont="1" applyBorder="1" applyAlignment="1">
      <alignment horizontal="center" vertical="center" wrapText="1"/>
    </xf>
    <xf numFmtId="175" fontId="37" fillId="0" borderId="9" xfId="0" applyNumberFormat="1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175" fontId="37" fillId="0" borderId="10" xfId="0" applyNumberFormat="1" applyFont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left"/>
    </xf>
    <xf numFmtId="0" fontId="36" fillId="0" borderId="19" xfId="0" applyFont="1" applyFill="1" applyBorder="1" applyAlignment="1">
      <alignment horizontal="left"/>
    </xf>
    <xf numFmtId="0" fontId="36" fillId="0" borderId="20" xfId="0" applyFont="1" applyFill="1" applyBorder="1" applyAlignment="1">
      <alignment horizontal="left"/>
    </xf>
    <xf numFmtId="0" fontId="38" fillId="0" borderId="4" xfId="0" applyFont="1" applyFill="1" applyBorder="1" applyAlignment="1">
      <alignment horizontal="center"/>
    </xf>
    <xf numFmtId="0" fontId="38" fillId="0" borderId="10" xfId="0" applyFont="1" applyFill="1" applyBorder="1" applyAlignment="1">
      <alignment horizontal="center"/>
    </xf>
    <xf numFmtId="0" fontId="38" fillId="0" borderId="15" xfId="0" applyFont="1" applyFill="1" applyBorder="1" applyAlignment="1">
      <alignment horizontal="center"/>
    </xf>
    <xf numFmtId="0" fontId="13" fillId="14" borderId="4" xfId="0" applyFont="1" applyFill="1" applyBorder="1" applyAlignment="1">
      <alignment horizontal="center" vertical="center"/>
    </xf>
    <xf numFmtId="0" fontId="13" fillId="14" borderId="6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</cellXfs>
  <cellStyles count="169">
    <cellStyle name="Colore 6" xfId="75" builtinId="49"/>
    <cellStyle name="Euro" xfId="3"/>
    <cellStyle name="Excel Built-in Normal" xfId="13"/>
    <cellStyle name="Migliaia" xfId="1" builtinId="3"/>
    <cellStyle name="Migliaia 2" xfId="19"/>
    <cellStyle name="Migliaia 2 10" xfId="123"/>
    <cellStyle name="Migliaia 2 11" xfId="148"/>
    <cellStyle name="Migliaia 2 2" xfId="22"/>
    <cellStyle name="Migliaia 2 2 2" xfId="42"/>
    <cellStyle name="Migliaia 2 2 2 2" xfId="67"/>
    <cellStyle name="Migliaia 2 2 2 3" xfId="92"/>
    <cellStyle name="Migliaia 2 2 2 4" xfId="114"/>
    <cellStyle name="Migliaia 2 2 2 5" xfId="137"/>
    <cellStyle name="Migliaia 2 2 2 6" xfId="162"/>
    <cellStyle name="Migliaia 2 2 3" xfId="56"/>
    <cellStyle name="Migliaia 2 2 4" xfId="81"/>
    <cellStyle name="Migliaia 2 2 5" xfId="103"/>
    <cellStyle name="Migliaia 2 2 6" xfId="126"/>
    <cellStyle name="Migliaia 2 2 7" xfId="151"/>
    <cellStyle name="Migliaia 2 3" xfId="23"/>
    <cellStyle name="Migliaia 2 4" xfId="34"/>
    <cellStyle name="Migliaia 2 4 2" xfId="45"/>
    <cellStyle name="Migliaia 2 4 2 2" xfId="70"/>
    <cellStyle name="Migliaia 2 4 2 3" xfId="95"/>
    <cellStyle name="Migliaia 2 4 2 4" xfId="117"/>
    <cellStyle name="Migliaia 2 4 2 5" xfId="140"/>
    <cellStyle name="Migliaia 2 4 2 6" xfId="165"/>
    <cellStyle name="Migliaia 2 4 3" xfId="59"/>
    <cellStyle name="Migliaia 2 4 4" xfId="84"/>
    <cellStyle name="Migliaia 2 4 5" xfId="106"/>
    <cellStyle name="Migliaia 2 4 6" xfId="129"/>
    <cellStyle name="Migliaia 2 4 7" xfId="154"/>
    <cellStyle name="Migliaia 2 5" xfId="39"/>
    <cellStyle name="Migliaia 2 5 2" xfId="64"/>
    <cellStyle name="Migliaia 2 5 3" xfId="89"/>
    <cellStyle name="Migliaia 2 5 4" xfId="111"/>
    <cellStyle name="Migliaia 2 5 5" xfId="134"/>
    <cellStyle name="Migliaia 2 5 6" xfId="159"/>
    <cellStyle name="Migliaia 2 6" xfId="50"/>
    <cellStyle name="Migliaia 2 6 2" xfId="145"/>
    <cellStyle name="Migliaia 2 7" xfId="53"/>
    <cellStyle name="Migliaia 2 8" xfId="78"/>
    <cellStyle name="Migliaia 2 9" xfId="100"/>
    <cellStyle name="Migliaia 3" xfId="73"/>
    <cellStyle name="Migliaia 4" xfId="168"/>
    <cellStyle name="Normale" xfId="0" builtinId="0"/>
    <cellStyle name="Normale 2" xfId="4"/>
    <cellStyle name="Normale 2 2" xfId="5"/>
    <cellStyle name="Normale 2 2 2" xfId="17"/>
    <cellStyle name="Normale 2 2 2 2" xfId="24"/>
    <cellStyle name="Normale 2 3" xfId="12"/>
    <cellStyle name="Normale 2 3 2" xfId="25"/>
    <cellStyle name="Normale 2 4" xfId="14"/>
    <cellStyle name="Normale 2 4 2" xfId="26"/>
    <cellStyle name="Normale 3" xfId="6"/>
    <cellStyle name="Normale 4" xfId="7"/>
    <cellStyle name="Normale 4 2" xfId="11"/>
    <cellStyle name="Normale 4 2 2" xfId="27"/>
    <cellStyle name="Normale 5" xfId="15"/>
    <cellStyle name="Normale 5 2" xfId="28"/>
    <cellStyle name="Normale 6" xfId="8"/>
    <cellStyle name="Normale 7" xfId="9"/>
    <cellStyle name="Normale 7 2" xfId="16"/>
    <cellStyle name="Normale 7 2 2" xfId="29"/>
    <cellStyle name="Normale 8" xfId="10"/>
    <cellStyle name="Normale 8 10" xfId="121"/>
    <cellStyle name="Normale 8 11" xfId="146"/>
    <cellStyle name="Normale 8 2" xfId="20"/>
    <cellStyle name="Normale 8 2 2" xfId="40"/>
    <cellStyle name="Normale 8 2 2 2" xfId="65"/>
    <cellStyle name="Normale 8 2 2 3" xfId="90"/>
    <cellStyle name="Normale 8 2 2 4" xfId="112"/>
    <cellStyle name="Normale 8 2 2 5" xfId="135"/>
    <cellStyle name="Normale 8 2 2 6" xfId="160"/>
    <cellStyle name="Normale 8 2 3" xfId="54"/>
    <cellStyle name="Normale 8 2 4" xfId="79"/>
    <cellStyle name="Normale 8 2 5" xfId="101"/>
    <cellStyle name="Normale 8 2 6" xfId="124"/>
    <cellStyle name="Normale 8 2 7" xfId="149"/>
    <cellStyle name="Normale 8 3" xfId="30"/>
    <cellStyle name="Normale 8 4" xfId="32"/>
    <cellStyle name="Normale 8 4 2" xfId="43"/>
    <cellStyle name="Normale 8 4 2 2" xfId="68"/>
    <cellStyle name="Normale 8 4 2 3" xfId="93"/>
    <cellStyle name="Normale 8 4 2 4" xfId="115"/>
    <cellStyle name="Normale 8 4 2 5" xfId="138"/>
    <cellStyle name="Normale 8 4 2 6" xfId="163"/>
    <cellStyle name="Normale 8 4 3" xfId="57"/>
    <cellStyle name="Normale 8 4 4" xfId="82"/>
    <cellStyle name="Normale 8 4 5" xfId="104"/>
    <cellStyle name="Normale 8 4 6" xfId="127"/>
    <cellStyle name="Normale 8 4 7" xfId="152"/>
    <cellStyle name="Normale 8 5" xfId="37"/>
    <cellStyle name="Normale 8 5 2" xfId="62"/>
    <cellStyle name="Normale 8 5 3" xfId="87"/>
    <cellStyle name="Normale 8 5 4" xfId="109"/>
    <cellStyle name="Normale 8 5 5" xfId="132"/>
    <cellStyle name="Normale 8 5 6" xfId="157"/>
    <cellStyle name="Normale 8 6" xfId="48"/>
    <cellStyle name="Normale 8 6 2" xfId="143"/>
    <cellStyle name="Normale 8 7" xfId="51"/>
    <cellStyle name="Normale 8 8" xfId="76"/>
    <cellStyle name="Normale 8 9" xfId="98"/>
    <cellStyle name="Normale 9" xfId="35"/>
    <cellStyle name="Normale 9 2" xfId="46"/>
    <cellStyle name="Normale 9 2 2" xfId="71"/>
    <cellStyle name="Normale 9 2 3" xfId="96"/>
    <cellStyle name="Normale 9 2 4" xfId="118"/>
    <cellStyle name="Normale 9 2 5" xfId="141"/>
    <cellStyle name="Normale 9 2 6" xfId="166"/>
    <cellStyle name="Normale 9 3" xfId="60"/>
    <cellStyle name="Normale 9 4" xfId="85"/>
    <cellStyle name="Normale 9 5" xfId="107"/>
    <cellStyle name="Normale 9 6" xfId="130"/>
    <cellStyle name="Normale 9 7" xfId="155"/>
    <cellStyle name="Percentuale 2" xfId="120"/>
    <cellStyle name="Valore valido" xfId="74" builtinId="26"/>
    <cellStyle name="Valuta" xfId="2" builtinId="4"/>
    <cellStyle name="Valuta 2" xfId="18"/>
    <cellStyle name="Valuta 2 10" xfId="122"/>
    <cellStyle name="Valuta 2 11" xfId="147"/>
    <cellStyle name="Valuta 2 2" xfId="21"/>
    <cellStyle name="Valuta 2 2 2" xfId="41"/>
    <cellStyle name="Valuta 2 2 2 2" xfId="66"/>
    <cellStyle name="Valuta 2 2 2 3" xfId="91"/>
    <cellStyle name="Valuta 2 2 2 4" xfId="113"/>
    <cellStyle name="Valuta 2 2 2 5" xfId="136"/>
    <cellStyle name="Valuta 2 2 2 6" xfId="161"/>
    <cellStyle name="Valuta 2 2 3" xfId="55"/>
    <cellStyle name="Valuta 2 2 4" xfId="80"/>
    <cellStyle name="Valuta 2 2 5" xfId="102"/>
    <cellStyle name="Valuta 2 2 6" xfId="125"/>
    <cellStyle name="Valuta 2 2 7" xfId="150"/>
    <cellStyle name="Valuta 2 3" xfId="31"/>
    <cellStyle name="Valuta 2 4" xfId="33"/>
    <cellStyle name="Valuta 2 4 2" xfId="44"/>
    <cellStyle name="Valuta 2 4 2 2" xfId="69"/>
    <cellStyle name="Valuta 2 4 2 3" xfId="94"/>
    <cellStyle name="Valuta 2 4 2 4" xfId="116"/>
    <cellStyle name="Valuta 2 4 2 5" xfId="139"/>
    <cellStyle name="Valuta 2 4 2 6" xfId="164"/>
    <cellStyle name="Valuta 2 4 3" xfId="58"/>
    <cellStyle name="Valuta 2 4 4" xfId="83"/>
    <cellStyle name="Valuta 2 4 5" xfId="105"/>
    <cellStyle name="Valuta 2 4 6" xfId="128"/>
    <cellStyle name="Valuta 2 4 7" xfId="153"/>
    <cellStyle name="Valuta 2 5" xfId="38"/>
    <cellStyle name="Valuta 2 5 2" xfId="63"/>
    <cellStyle name="Valuta 2 5 3" xfId="88"/>
    <cellStyle name="Valuta 2 5 4" xfId="110"/>
    <cellStyle name="Valuta 2 5 5" xfId="133"/>
    <cellStyle name="Valuta 2 5 6" xfId="158"/>
    <cellStyle name="Valuta 2 6" xfId="49"/>
    <cellStyle name="Valuta 2 6 2" xfId="144"/>
    <cellStyle name="Valuta 2 7" xfId="52"/>
    <cellStyle name="Valuta 2 8" xfId="77"/>
    <cellStyle name="Valuta 2 9" xfId="99"/>
    <cellStyle name="Valuta 3" xfId="36"/>
    <cellStyle name="Valuta 3 2" xfId="47"/>
    <cellStyle name="Valuta 3 2 2" xfId="72"/>
    <cellStyle name="Valuta 3 2 3" xfId="97"/>
    <cellStyle name="Valuta 3 2 4" xfId="119"/>
    <cellStyle name="Valuta 3 2 5" xfId="142"/>
    <cellStyle name="Valuta 3 2 6" xfId="167"/>
    <cellStyle name="Valuta 3 3" xfId="61"/>
    <cellStyle name="Valuta 3 4" xfId="86"/>
    <cellStyle name="Valuta 3 5" xfId="108"/>
    <cellStyle name="Valuta 3 6" xfId="131"/>
    <cellStyle name="Valuta 3 7" xfId="15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6000"/>
      <rgbColor rgb="FF800080"/>
      <rgbColor rgb="FF008080"/>
      <rgbColor rgb="FFC0C0C0"/>
      <rgbColor rgb="FF808080"/>
      <rgbColor rgb="FF9999FF"/>
      <rgbColor rgb="FF993366"/>
      <rgbColor rgb="FFFFF5CE"/>
      <rgbColor rgb="FFFFD7D7"/>
      <rgbColor rgb="FF660066"/>
      <rgbColor rgb="FFFF8080"/>
      <rgbColor rgb="FF0066CC"/>
      <rgbColor rgb="FFB4C7DC"/>
      <rgbColor rgb="FF000080"/>
      <rgbColor rgb="FFFF00FF"/>
      <rgbColor rgb="FFE6E905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D4EA6B"/>
      <rgbColor rgb="FF99CCFF"/>
      <rgbColor rgb="FFE0C2CD"/>
      <rgbColor rgb="FFCC99FF"/>
      <rgbColor rgb="FFFFD8CE"/>
      <rgbColor rgb="FF3366FF"/>
      <rgbColor rgb="FF33CCCC"/>
      <rgbColor rgb="FF81D41A"/>
      <rgbColor rgb="FFFFB66C"/>
      <rgbColor rgb="FFFF9900"/>
      <rgbColor rgb="FFFF40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113"/>
  <sheetViews>
    <sheetView tabSelected="1" zoomScale="90" zoomScaleNormal="90" workbookViewId="0">
      <selection activeCell="B4" sqref="B4"/>
    </sheetView>
  </sheetViews>
  <sheetFormatPr defaultColWidth="17.7109375" defaultRowHeight="15" x14ac:dyDescent="0.25"/>
  <cols>
    <col min="1" max="1" width="17.7109375" style="2"/>
    <col min="2" max="2" width="41.42578125" style="2" customWidth="1"/>
    <col min="3" max="3" width="16" style="2" customWidth="1"/>
    <col min="4" max="4" width="13.42578125" style="2" customWidth="1"/>
    <col min="5" max="5" width="47.85546875" style="2" customWidth="1"/>
    <col min="6" max="6" width="16.140625" style="2" customWidth="1"/>
    <col min="7" max="7" width="13.7109375" style="2" customWidth="1"/>
    <col min="8" max="8" width="12.85546875" style="2" customWidth="1"/>
    <col min="9" max="9" width="13.7109375" style="2" customWidth="1"/>
    <col min="10" max="10" width="12.5703125" style="2" customWidth="1"/>
    <col min="11" max="11" width="21.85546875" style="2" customWidth="1"/>
    <col min="12" max="12" width="30" style="2" customWidth="1"/>
    <col min="13" max="13" width="30.5703125" style="2" customWidth="1"/>
    <col min="14" max="14" width="16.28515625" style="2" customWidth="1"/>
    <col min="15" max="15" width="12.140625" style="2" customWidth="1"/>
    <col min="16" max="16" width="13.7109375" style="2" customWidth="1"/>
    <col min="17" max="17" width="16.28515625" style="2" customWidth="1"/>
    <col min="18" max="19" width="12.5703125" style="2" customWidth="1"/>
    <col min="20" max="20" width="14.85546875" style="2" customWidth="1"/>
    <col min="21" max="21" width="25.28515625" style="6" customWidth="1"/>
    <col min="22" max="22" width="24.28515625" style="2" customWidth="1"/>
    <col min="23" max="23" width="20.140625" style="2" customWidth="1"/>
    <col min="24" max="24" width="25.42578125" style="2" customWidth="1"/>
    <col min="25" max="26" width="16.28515625" style="2" customWidth="1"/>
    <col min="27" max="27" width="14.42578125" style="2" customWidth="1"/>
    <col min="28" max="28" width="16.7109375" style="2" customWidth="1"/>
    <col min="29" max="29" width="0.28515625" style="2" customWidth="1"/>
    <col min="30" max="30" width="16.5703125" style="2" customWidth="1"/>
    <col min="31" max="32" width="0.140625" style="2" hidden="1" customWidth="1"/>
    <col min="33" max="33" width="17.7109375" style="2" hidden="1" customWidth="1"/>
    <col min="34" max="34" width="0.140625" style="2" hidden="1" customWidth="1"/>
    <col min="35" max="35" width="17.7109375" style="2" hidden="1" customWidth="1"/>
    <col min="36" max="36" width="0.42578125" style="2" hidden="1" customWidth="1"/>
    <col min="37" max="39" width="17.7109375" style="2" hidden="1" customWidth="1"/>
    <col min="40" max="40" width="0.140625" style="2" customWidth="1"/>
    <col min="41" max="41" width="17.7109375" style="2" hidden="1" customWidth="1"/>
    <col min="42" max="42" width="13.42578125" style="2" customWidth="1"/>
    <col min="43" max="43" width="32.28515625" style="5" customWidth="1"/>
    <col min="44" max="16384" width="17.7109375" style="2"/>
  </cols>
  <sheetData>
    <row r="1" spans="1:46" s="115" customFormat="1" ht="19.5" customHeight="1" x14ac:dyDescent="0.25">
      <c r="A1" s="290" t="s">
        <v>933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  <c r="R1" s="290"/>
      <c r="S1" s="290"/>
      <c r="T1" s="291"/>
      <c r="U1" s="290"/>
      <c r="V1" s="290"/>
      <c r="W1" s="290"/>
      <c r="X1" s="290"/>
      <c r="Y1" s="290"/>
      <c r="Z1" s="290"/>
      <c r="AA1" s="290"/>
      <c r="AB1" s="290"/>
      <c r="AC1" s="290"/>
      <c r="AD1" s="290"/>
      <c r="AE1" s="290"/>
      <c r="AF1" s="290"/>
      <c r="AG1" s="290"/>
      <c r="AH1" s="290"/>
      <c r="AI1" s="290"/>
      <c r="AJ1" s="290"/>
      <c r="AK1" s="290"/>
      <c r="AL1" s="290"/>
    </row>
    <row r="2" spans="1:46" s="116" customFormat="1" ht="25.5" customHeight="1" x14ac:dyDescent="0.25">
      <c r="A2" s="292" t="s">
        <v>872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3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292"/>
      <c r="AK2" s="292"/>
      <c r="AL2" s="292"/>
    </row>
    <row r="3" spans="1:46" ht="222" customHeight="1" x14ac:dyDescent="0.25">
      <c r="A3" s="75" t="s">
        <v>363</v>
      </c>
      <c r="B3" s="75" t="s">
        <v>0</v>
      </c>
      <c r="C3" s="75" t="s">
        <v>1</v>
      </c>
      <c r="D3" s="75" t="s">
        <v>2</v>
      </c>
      <c r="E3" s="75" t="s">
        <v>3</v>
      </c>
      <c r="F3" s="75" t="s">
        <v>4</v>
      </c>
      <c r="G3" s="75" t="s">
        <v>354</v>
      </c>
      <c r="H3" s="75" t="s">
        <v>5</v>
      </c>
      <c r="I3" s="75" t="s">
        <v>6</v>
      </c>
      <c r="J3" s="75" t="s">
        <v>250</v>
      </c>
      <c r="K3" s="75" t="s">
        <v>7</v>
      </c>
      <c r="L3" s="75" t="s">
        <v>8</v>
      </c>
      <c r="M3" s="75" t="s">
        <v>9</v>
      </c>
      <c r="N3" s="75" t="s">
        <v>10</v>
      </c>
      <c r="O3" s="75" t="s">
        <v>11</v>
      </c>
      <c r="P3" s="75" t="s">
        <v>12</v>
      </c>
      <c r="Q3" s="75" t="s">
        <v>13</v>
      </c>
      <c r="R3" s="75" t="s">
        <v>14</v>
      </c>
      <c r="S3" s="75" t="s">
        <v>15</v>
      </c>
      <c r="T3" s="75" t="s">
        <v>16</v>
      </c>
      <c r="U3" s="76" t="s">
        <v>782</v>
      </c>
      <c r="V3" s="75" t="s">
        <v>785</v>
      </c>
      <c r="W3" s="75" t="s">
        <v>784</v>
      </c>
      <c r="X3" s="77" t="s">
        <v>894</v>
      </c>
      <c r="Y3" s="75" t="s">
        <v>18</v>
      </c>
      <c r="Z3" s="75" t="s">
        <v>19</v>
      </c>
      <c r="AA3" s="75" t="s">
        <v>20</v>
      </c>
      <c r="AB3" s="75" t="s">
        <v>21</v>
      </c>
      <c r="AC3" s="75" t="s">
        <v>22</v>
      </c>
      <c r="AD3" s="75" t="s">
        <v>893</v>
      </c>
      <c r="AE3" s="75" t="s">
        <v>24</v>
      </c>
      <c r="AF3" s="75" t="s">
        <v>25</v>
      </c>
      <c r="AG3" s="75" t="s">
        <v>26</v>
      </c>
      <c r="AH3" s="75" t="s">
        <v>27</v>
      </c>
      <c r="AI3" s="75" t="s">
        <v>28</v>
      </c>
      <c r="AJ3" s="75" t="s">
        <v>29</v>
      </c>
      <c r="AK3" s="75" t="s">
        <v>93</v>
      </c>
      <c r="AL3" s="75" t="s">
        <v>777</v>
      </c>
      <c r="AM3" s="75" t="s">
        <v>776</v>
      </c>
      <c r="AN3" s="75" t="s">
        <v>779</v>
      </c>
      <c r="AO3" s="75" t="s">
        <v>778</v>
      </c>
      <c r="AP3" s="75" t="s">
        <v>30</v>
      </c>
      <c r="AQ3" s="75" t="s">
        <v>31</v>
      </c>
      <c r="AR3" s="75" t="s">
        <v>32</v>
      </c>
    </row>
    <row r="4" spans="1:46" ht="101.25" customHeight="1" x14ac:dyDescent="0.25">
      <c r="A4" s="75" t="s">
        <v>364</v>
      </c>
      <c r="B4" s="225" t="s">
        <v>536</v>
      </c>
      <c r="C4" s="104" t="s">
        <v>33</v>
      </c>
      <c r="D4" s="142" t="s">
        <v>737</v>
      </c>
      <c r="E4" s="66" t="s">
        <v>304</v>
      </c>
      <c r="F4" s="104" t="s">
        <v>51</v>
      </c>
      <c r="G4" s="79">
        <v>12</v>
      </c>
      <c r="H4" s="79" t="s">
        <v>35</v>
      </c>
      <c r="I4" s="79">
        <v>2023</v>
      </c>
      <c r="J4" s="79">
        <v>2023</v>
      </c>
      <c r="K4" s="79" t="s">
        <v>37</v>
      </c>
      <c r="L4" s="79" t="s">
        <v>37</v>
      </c>
      <c r="M4" s="79"/>
      <c r="N4" s="79" t="s">
        <v>35</v>
      </c>
      <c r="O4" s="79" t="s">
        <v>38</v>
      </c>
      <c r="P4" s="80" t="s">
        <v>45</v>
      </c>
      <c r="Q4" s="71" t="s">
        <v>49</v>
      </c>
      <c r="R4" s="80">
        <v>2</v>
      </c>
      <c r="S4" s="79" t="s">
        <v>37</v>
      </c>
      <c r="T4" s="79" t="s">
        <v>37</v>
      </c>
      <c r="U4" s="157">
        <v>12881</v>
      </c>
      <c r="V4" s="81">
        <v>0</v>
      </c>
      <c r="W4" s="81">
        <v>0</v>
      </c>
      <c r="X4" s="81">
        <v>12881</v>
      </c>
      <c r="Y4" s="81">
        <v>0</v>
      </c>
      <c r="Z4" s="158" t="s">
        <v>895</v>
      </c>
      <c r="AA4" s="82"/>
      <c r="AB4" s="131"/>
      <c r="AC4" s="81">
        <v>13949.41</v>
      </c>
      <c r="AD4" s="259" t="s">
        <v>921</v>
      </c>
      <c r="AE4" s="81">
        <v>24620.04</v>
      </c>
      <c r="AF4" s="81">
        <v>2892.7</v>
      </c>
      <c r="AG4" s="81">
        <v>10889.48</v>
      </c>
      <c r="AH4" s="81">
        <v>6306.75</v>
      </c>
      <c r="AI4" s="81">
        <v>8390.67</v>
      </c>
      <c r="AJ4" s="81">
        <v>30581.33</v>
      </c>
      <c r="AK4" s="81"/>
      <c r="AL4" s="81"/>
      <c r="AM4" s="81"/>
      <c r="AN4" s="81"/>
      <c r="AO4" s="81"/>
      <c r="AP4" s="80"/>
      <c r="AQ4" s="66"/>
      <c r="AR4" s="66" t="s">
        <v>40</v>
      </c>
      <c r="AS4" s="149"/>
      <c r="AT4" s="3"/>
    </row>
    <row r="5" spans="1:46" ht="129.75" customHeight="1" x14ac:dyDescent="0.25">
      <c r="A5" s="75" t="s">
        <v>366</v>
      </c>
      <c r="B5" s="225" t="s">
        <v>537</v>
      </c>
      <c r="C5" s="104" t="s">
        <v>33</v>
      </c>
      <c r="D5" s="142" t="s">
        <v>737</v>
      </c>
      <c r="E5" s="66" t="s">
        <v>72</v>
      </c>
      <c r="F5" s="104" t="s">
        <v>51</v>
      </c>
      <c r="G5" s="79">
        <v>12</v>
      </c>
      <c r="H5" s="79" t="s">
        <v>37</v>
      </c>
      <c r="I5" s="79">
        <v>2023</v>
      </c>
      <c r="J5" s="79">
        <v>2023</v>
      </c>
      <c r="K5" s="79" t="s">
        <v>37</v>
      </c>
      <c r="L5" s="160" t="s">
        <v>37</v>
      </c>
      <c r="M5" s="151"/>
      <c r="N5" s="79" t="s">
        <v>35</v>
      </c>
      <c r="O5" s="79" t="s">
        <v>38</v>
      </c>
      <c r="P5" s="80" t="s">
        <v>45</v>
      </c>
      <c r="Q5" s="71" t="s">
        <v>49</v>
      </c>
      <c r="R5" s="80">
        <v>2</v>
      </c>
      <c r="S5" s="79" t="s">
        <v>37</v>
      </c>
      <c r="T5" s="79" t="s">
        <v>37</v>
      </c>
      <c r="U5" s="157" t="s">
        <v>896</v>
      </c>
      <c r="V5" s="81">
        <v>0</v>
      </c>
      <c r="W5" s="81">
        <v>0</v>
      </c>
      <c r="X5" s="81" t="s">
        <v>896</v>
      </c>
      <c r="Y5" s="81">
        <v>0</v>
      </c>
      <c r="Z5" s="82"/>
      <c r="AA5" s="82"/>
      <c r="AB5" s="131"/>
      <c r="AC5" s="81"/>
      <c r="AD5" s="259">
        <v>33063.449999999997</v>
      </c>
      <c r="AE5" s="81"/>
      <c r="AF5" s="81"/>
      <c r="AG5" s="81"/>
      <c r="AH5" s="81"/>
      <c r="AI5" s="81"/>
      <c r="AJ5" s="81">
        <v>114136.55</v>
      </c>
      <c r="AK5" s="81"/>
      <c r="AL5" s="81"/>
      <c r="AM5" s="81"/>
      <c r="AN5" s="81"/>
      <c r="AO5" s="81"/>
      <c r="AP5" s="80"/>
      <c r="AQ5" s="66"/>
      <c r="AR5" s="66" t="s">
        <v>40</v>
      </c>
      <c r="AS5" s="149"/>
      <c r="AT5" s="3"/>
    </row>
    <row r="6" spans="1:46" ht="131.25" customHeight="1" x14ac:dyDescent="0.25">
      <c r="A6" s="75" t="s">
        <v>367</v>
      </c>
      <c r="B6" s="225" t="s">
        <v>538</v>
      </c>
      <c r="C6" s="104" t="s">
        <v>33</v>
      </c>
      <c r="D6" s="104" t="s">
        <v>736</v>
      </c>
      <c r="E6" s="66" t="s">
        <v>73</v>
      </c>
      <c r="F6" s="104" t="s">
        <v>34</v>
      </c>
      <c r="G6" s="104">
        <v>30</v>
      </c>
      <c r="H6" s="79" t="s">
        <v>55</v>
      </c>
      <c r="I6" s="79">
        <v>2023</v>
      </c>
      <c r="J6" s="79">
        <v>2024</v>
      </c>
      <c r="K6" s="79" t="s">
        <v>36</v>
      </c>
      <c r="L6" s="79" t="s">
        <v>37</v>
      </c>
      <c r="M6" s="79" t="s">
        <v>36</v>
      </c>
      <c r="N6" s="79" t="s">
        <v>35</v>
      </c>
      <c r="O6" s="79" t="s">
        <v>38</v>
      </c>
      <c r="P6" s="80" t="s">
        <v>39</v>
      </c>
      <c r="Q6" s="79">
        <v>79941000</v>
      </c>
      <c r="R6" s="80">
        <v>1</v>
      </c>
      <c r="S6" s="80" t="s">
        <v>35</v>
      </c>
      <c r="T6" s="80" t="s">
        <v>35</v>
      </c>
      <c r="U6" s="157">
        <v>0</v>
      </c>
      <c r="V6" s="81">
        <v>1593.6</v>
      </c>
      <c r="W6" s="81">
        <v>3984.4</v>
      </c>
      <c r="X6" s="81" t="s">
        <v>897</v>
      </c>
      <c r="Y6" s="80" t="s">
        <v>37</v>
      </c>
      <c r="Z6" s="161"/>
      <c r="AA6" s="161" t="s">
        <v>37</v>
      </c>
      <c r="AB6" s="131"/>
      <c r="AC6" s="159">
        <v>8024</v>
      </c>
      <c r="AD6" s="260">
        <v>3984</v>
      </c>
      <c r="AE6" s="159">
        <v>3700</v>
      </c>
      <c r="AF6" s="159">
        <v>1380</v>
      </c>
      <c r="AG6" s="159">
        <v>3840</v>
      </c>
      <c r="AH6" s="159">
        <v>2336</v>
      </c>
      <c r="AI6" s="159">
        <v>2996</v>
      </c>
      <c r="AJ6" s="159">
        <v>13740</v>
      </c>
      <c r="AK6" s="159"/>
      <c r="AL6" s="159"/>
      <c r="AM6" s="159"/>
      <c r="AN6" s="159"/>
      <c r="AO6" s="159"/>
      <c r="AP6" s="162"/>
      <c r="AQ6" s="163"/>
      <c r="AR6" s="66" t="s">
        <v>40</v>
      </c>
      <c r="AS6" s="150"/>
      <c r="AT6" s="3"/>
    </row>
    <row r="7" spans="1:46" ht="162" customHeight="1" x14ac:dyDescent="0.25">
      <c r="A7" s="75" t="s">
        <v>368</v>
      </c>
      <c r="B7" s="225" t="s">
        <v>539</v>
      </c>
      <c r="C7" s="104" t="s">
        <v>33</v>
      </c>
      <c r="D7" s="142" t="s">
        <v>737</v>
      </c>
      <c r="E7" s="66" t="s">
        <v>251</v>
      </c>
      <c r="F7" s="104" t="s">
        <v>60</v>
      </c>
      <c r="G7" s="79">
        <v>12</v>
      </c>
      <c r="H7" s="79" t="s">
        <v>35</v>
      </c>
      <c r="I7" s="79">
        <v>2023</v>
      </c>
      <c r="J7" s="79">
        <v>2023</v>
      </c>
      <c r="K7" s="79"/>
      <c r="L7" s="79" t="s">
        <v>37</v>
      </c>
      <c r="M7" s="151"/>
      <c r="N7" s="79" t="s">
        <v>35</v>
      </c>
      <c r="O7" s="79" t="s">
        <v>38</v>
      </c>
      <c r="P7" s="80" t="s">
        <v>45</v>
      </c>
      <c r="Q7" s="79" t="s">
        <v>79</v>
      </c>
      <c r="R7" s="80">
        <v>3</v>
      </c>
      <c r="S7" s="79" t="s">
        <v>37</v>
      </c>
      <c r="T7" s="79" t="s">
        <v>37</v>
      </c>
      <c r="U7" s="81" t="s">
        <v>898</v>
      </c>
      <c r="V7" s="81">
        <v>0</v>
      </c>
      <c r="W7" s="81">
        <v>0</v>
      </c>
      <c r="X7" s="81" t="s">
        <v>898</v>
      </c>
      <c r="Y7" s="81">
        <v>0</v>
      </c>
      <c r="Z7" s="158"/>
      <c r="AA7" s="82"/>
      <c r="AB7" s="131"/>
      <c r="AC7" s="159">
        <v>39715.79</v>
      </c>
      <c r="AD7" s="260">
        <v>39340.17</v>
      </c>
      <c r="AE7" s="159">
        <v>63659.97</v>
      </c>
      <c r="AF7" s="159">
        <v>18226.12</v>
      </c>
      <c r="AG7" s="159">
        <v>31148.26</v>
      </c>
      <c r="AH7" s="159">
        <v>12125.27</v>
      </c>
      <c r="AI7" s="159">
        <v>29074.63</v>
      </c>
      <c r="AJ7" s="159">
        <v>59614.89</v>
      </c>
      <c r="AK7" s="159">
        <v>55319.9</v>
      </c>
      <c r="AL7" s="159"/>
      <c r="AM7" s="159"/>
      <c r="AN7" s="159"/>
      <c r="AO7" s="159"/>
      <c r="AP7" s="80"/>
      <c r="AQ7" s="166"/>
      <c r="AR7" s="66" t="s">
        <v>40</v>
      </c>
      <c r="AS7" s="149"/>
      <c r="AT7" s="3"/>
    </row>
    <row r="8" spans="1:46" ht="175.5" customHeight="1" x14ac:dyDescent="0.25">
      <c r="A8" s="75" t="s">
        <v>369</v>
      </c>
      <c r="B8" s="225" t="s">
        <v>540</v>
      </c>
      <c r="C8" s="104" t="s">
        <v>33</v>
      </c>
      <c r="D8" s="142" t="s">
        <v>737</v>
      </c>
      <c r="E8" s="66" t="s">
        <v>80</v>
      </c>
      <c r="F8" s="104" t="s">
        <v>81</v>
      </c>
      <c r="G8" s="79">
        <v>12</v>
      </c>
      <c r="H8" s="79" t="s">
        <v>50</v>
      </c>
      <c r="I8" s="79">
        <v>2023</v>
      </c>
      <c r="J8" s="79">
        <v>2023</v>
      </c>
      <c r="K8" s="79"/>
      <c r="L8" s="79" t="s">
        <v>37</v>
      </c>
      <c r="M8" s="151"/>
      <c r="N8" s="79" t="s">
        <v>35</v>
      </c>
      <c r="O8" s="79" t="s">
        <v>38</v>
      </c>
      <c r="P8" s="80" t="s">
        <v>45</v>
      </c>
      <c r="Q8" s="79" t="s">
        <v>82</v>
      </c>
      <c r="R8" s="80">
        <v>1</v>
      </c>
      <c r="S8" s="79" t="s">
        <v>37</v>
      </c>
      <c r="T8" s="79" t="s">
        <v>37</v>
      </c>
      <c r="U8" s="157" t="s">
        <v>899</v>
      </c>
      <c r="V8" s="81">
        <v>0</v>
      </c>
      <c r="W8" s="81">
        <v>0</v>
      </c>
      <c r="X8" s="81" t="s">
        <v>899</v>
      </c>
      <c r="Y8" s="81">
        <v>0</v>
      </c>
      <c r="Z8" s="158"/>
      <c r="AA8" s="82"/>
      <c r="AB8" s="131"/>
      <c r="AC8" s="159">
        <v>31872.49</v>
      </c>
      <c r="AD8" s="260">
        <v>29432.98</v>
      </c>
      <c r="AE8" s="159">
        <v>56253.42</v>
      </c>
      <c r="AF8" s="159">
        <v>6609.42</v>
      </c>
      <c r="AG8" s="159">
        <v>24880.959999999999</v>
      </c>
      <c r="AH8" s="159">
        <v>14410.07</v>
      </c>
      <c r="AI8" s="159">
        <v>19171.53</v>
      </c>
      <c r="AJ8" s="159">
        <v>69874.14</v>
      </c>
      <c r="AK8" s="226"/>
      <c r="AL8" s="159"/>
      <c r="AM8" s="159"/>
      <c r="AN8" s="159"/>
      <c r="AO8" s="159"/>
      <c r="AP8" s="80"/>
      <c r="AQ8" s="166"/>
      <c r="AR8" s="66" t="s">
        <v>40</v>
      </c>
      <c r="AS8" s="149"/>
      <c r="AT8" s="3"/>
    </row>
    <row r="9" spans="1:46" ht="101.25" customHeight="1" x14ac:dyDescent="0.25">
      <c r="A9" s="75" t="s">
        <v>370</v>
      </c>
      <c r="B9" s="225" t="s">
        <v>541</v>
      </c>
      <c r="C9" s="104" t="s">
        <v>33</v>
      </c>
      <c r="D9" s="142" t="s">
        <v>737</v>
      </c>
      <c r="E9" s="66" t="s">
        <v>85</v>
      </c>
      <c r="F9" s="104" t="s">
        <v>48</v>
      </c>
      <c r="G9" s="79">
        <v>12</v>
      </c>
      <c r="H9" s="79" t="s">
        <v>35</v>
      </c>
      <c r="I9" s="79">
        <v>2023</v>
      </c>
      <c r="J9" s="79">
        <v>2024</v>
      </c>
      <c r="K9" s="79" t="s">
        <v>37</v>
      </c>
      <c r="L9" s="79" t="s">
        <v>37</v>
      </c>
      <c r="M9" s="79"/>
      <c r="N9" s="79" t="s">
        <v>35</v>
      </c>
      <c r="O9" s="79" t="s">
        <v>38</v>
      </c>
      <c r="P9" s="80" t="s">
        <v>45</v>
      </c>
      <c r="Q9" s="71" t="s">
        <v>49</v>
      </c>
      <c r="R9" s="80">
        <v>2</v>
      </c>
      <c r="S9" s="79" t="s">
        <v>37</v>
      </c>
      <c r="T9" s="79" t="s">
        <v>37</v>
      </c>
      <c r="U9" s="81">
        <v>0</v>
      </c>
      <c r="V9" s="157" t="s">
        <v>900</v>
      </c>
      <c r="W9" s="81">
        <v>0</v>
      </c>
      <c r="X9" s="81" t="s">
        <v>900</v>
      </c>
      <c r="Y9" s="81">
        <v>0</v>
      </c>
      <c r="Z9" s="158"/>
      <c r="AA9" s="82"/>
      <c r="AB9" s="131"/>
      <c r="AC9" s="159">
        <v>33596.089999999997</v>
      </c>
      <c r="AD9" s="260">
        <v>31024.66</v>
      </c>
      <c r="AE9" s="159">
        <v>59295.5</v>
      </c>
      <c r="AF9" s="159">
        <v>6966.84</v>
      </c>
      <c r="AG9" s="159">
        <v>26226.48</v>
      </c>
      <c r="AH9" s="159">
        <v>15189.34</v>
      </c>
      <c r="AI9" s="159">
        <v>20208.3</v>
      </c>
      <c r="AJ9" s="159">
        <v>73652.800000000003</v>
      </c>
      <c r="AK9" s="159"/>
      <c r="AL9" s="159"/>
      <c r="AM9" s="159"/>
      <c r="AN9" s="159"/>
      <c r="AO9" s="159"/>
      <c r="AP9" s="80"/>
      <c r="AQ9" s="166"/>
      <c r="AR9" s="66" t="s">
        <v>40</v>
      </c>
      <c r="AS9" s="149"/>
      <c r="AT9" s="3"/>
    </row>
    <row r="10" spans="1:46" ht="123.75" customHeight="1" x14ac:dyDescent="0.25">
      <c r="A10" s="75" t="s">
        <v>371</v>
      </c>
      <c r="B10" s="225" t="s">
        <v>542</v>
      </c>
      <c r="C10" s="104" t="s">
        <v>33</v>
      </c>
      <c r="D10" s="104" t="s">
        <v>42</v>
      </c>
      <c r="E10" s="66" t="s">
        <v>87</v>
      </c>
      <c r="F10" s="104" t="s">
        <v>57</v>
      </c>
      <c r="G10" s="79">
        <v>12</v>
      </c>
      <c r="H10" s="79" t="s">
        <v>37</v>
      </c>
      <c r="I10" s="79">
        <v>2023</v>
      </c>
      <c r="J10" s="79">
        <v>2023</v>
      </c>
      <c r="K10" s="79" t="s">
        <v>67</v>
      </c>
      <c r="L10" s="79" t="s">
        <v>37</v>
      </c>
      <c r="M10" s="151"/>
      <c r="N10" s="79" t="s">
        <v>35</v>
      </c>
      <c r="O10" s="79" t="s">
        <v>38</v>
      </c>
      <c r="P10" s="79" t="s">
        <v>45</v>
      </c>
      <c r="Q10" s="152" t="s">
        <v>88</v>
      </c>
      <c r="R10" s="80">
        <v>2</v>
      </c>
      <c r="S10" s="79" t="s">
        <v>37</v>
      </c>
      <c r="T10" s="79" t="s">
        <v>37</v>
      </c>
      <c r="U10" s="81" t="s">
        <v>901</v>
      </c>
      <c r="V10" s="81">
        <v>0</v>
      </c>
      <c r="W10" s="81">
        <v>0</v>
      </c>
      <c r="X10" s="81" t="s">
        <v>901</v>
      </c>
      <c r="Y10" s="153" t="s">
        <v>37</v>
      </c>
      <c r="Z10" s="153" t="s">
        <v>37</v>
      </c>
      <c r="AA10" s="167"/>
      <c r="AB10" s="131"/>
      <c r="AC10" s="159">
        <v>40131.9</v>
      </c>
      <c r="AD10" s="260">
        <v>40131.9</v>
      </c>
      <c r="AE10" s="159">
        <v>40131.9</v>
      </c>
      <c r="AF10" s="159">
        <v>10701.84</v>
      </c>
      <c r="AG10" s="159">
        <v>32105.52</v>
      </c>
      <c r="AH10" s="159">
        <v>10701.84</v>
      </c>
      <c r="AI10" s="159">
        <v>26754.600000000002</v>
      </c>
      <c r="AJ10" s="159">
        <v>66886.5</v>
      </c>
      <c r="AK10" s="159"/>
      <c r="AL10" s="159"/>
      <c r="AM10" s="159"/>
      <c r="AN10" s="159"/>
      <c r="AO10" s="159"/>
      <c r="AP10" s="80"/>
      <c r="AQ10" s="66" t="s">
        <v>59</v>
      </c>
      <c r="AR10" s="79" t="s">
        <v>41</v>
      </c>
      <c r="AS10" s="149"/>
      <c r="AT10" s="3"/>
    </row>
    <row r="11" spans="1:46" ht="138.75" customHeight="1" x14ac:dyDescent="0.25">
      <c r="A11" s="75" t="s">
        <v>372</v>
      </c>
      <c r="B11" s="225" t="s">
        <v>543</v>
      </c>
      <c r="C11" s="104" t="s">
        <v>33</v>
      </c>
      <c r="D11" s="104" t="s">
        <v>89</v>
      </c>
      <c r="E11" s="66" t="s">
        <v>90</v>
      </c>
      <c r="F11" s="104" t="s">
        <v>91</v>
      </c>
      <c r="G11" s="79">
        <v>24</v>
      </c>
      <c r="H11" s="79" t="s">
        <v>37</v>
      </c>
      <c r="I11" s="79">
        <v>2023</v>
      </c>
      <c r="J11" s="79">
        <v>2023</v>
      </c>
      <c r="K11" s="66"/>
      <c r="L11" s="79" t="s">
        <v>37</v>
      </c>
      <c r="M11" s="66"/>
      <c r="N11" s="79" t="s">
        <v>37</v>
      </c>
      <c r="O11" s="79" t="s">
        <v>38</v>
      </c>
      <c r="P11" s="80" t="s">
        <v>39</v>
      </c>
      <c r="Q11" s="78" t="s">
        <v>92</v>
      </c>
      <c r="R11" s="80">
        <v>1</v>
      </c>
      <c r="S11" s="79" t="s">
        <v>37</v>
      </c>
      <c r="T11" s="79" t="s">
        <v>37</v>
      </c>
      <c r="U11" s="81" t="s">
        <v>902</v>
      </c>
      <c r="V11" s="81">
        <v>0</v>
      </c>
      <c r="W11" s="81">
        <v>0</v>
      </c>
      <c r="X11" s="81" t="s">
        <v>902</v>
      </c>
      <c r="Y11" s="82"/>
      <c r="Z11" s="82"/>
      <c r="AA11" s="82"/>
      <c r="AB11" s="131"/>
      <c r="AC11" s="81">
        <v>15328.054298642532</v>
      </c>
      <c r="AD11" s="259">
        <v>17194.570135746606</v>
      </c>
      <c r="AE11" s="81">
        <v>27092.760180995479</v>
      </c>
      <c r="AF11" s="81">
        <v>6221.7194570135744</v>
      </c>
      <c r="AG11" s="81">
        <v>22624.434389140271</v>
      </c>
      <c r="AH11" s="81">
        <v>11764.705882352941</v>
      </c>
      <c r="AI11" s="81">
        <v>17703.61990950226</v>
      </c>
      <c r="AJ11" s="81">
        <v>32070.135746606335</v>
      </c>
      <c r="AK11" s="81"/>
      <c r="AL11" s="81"/>
      <c r="AM11" s="81"/>
      <c r="AN11" s="81"/>
      <c r="AO11" s="81"/>
      <c r="AP11" s="164"/>
      <c r="AQ11" s="79" t="s">
        <v>93</v>
      </c>
      <c r="AR11" s="66" t="s">
        <v>40</v>
      </c>
      <c r="AS11" s="149"/>
      <c r="AT11" s="3"/>
    </row>
    <row r="12" spans="1:46" ht="101.25" customHeight="1" x14ac:dyDescent="0.25">
      <c r="A12" s="75" t="s">
        <v>373</v>
      </c>
      <c r="B12" s="225" t="s">
        <v>544</v>
      </c>
      <c r="C12" s="104" t="s">
        <v>33</v>
      </c>
      <c r="D12" s="142" t="s">
        <v>737</v>
      </c>
      <c r="E12" s="66" t="s">
        <v>96</v>
      </c>
      <c r="F12" s="104" t="s">
        <v>60</v>
      </c>
      <c r="G12" s="79">
        <v>24</v>
      </c>
      <c r="H12" s="79" t="s">
        <v>37</v>
      </c>
      <c r="I12" s="79">
        <v>2023</v>
      </c>
      <c r="J12" s="79">
        <v>2023</v>
      </c>
      <c r="K12" s="79"/>
      <c r="L12" s="79" t="s">
        <v>37</v>
      </c>
      <c r="M12" s="151"/>
      <c r="N12" s="79" t="s">
        <v>35</v>
      </c>
      <c r="O12" s="79" t="s">
        <v>38</v>
      </c>
      <c r="P12" s="80" t="s">
        <v>45</v>
      </c>
      <c r="Q12" s="165" t="s">
        <v>97</v>
      </c>
      <c r="R12" s="80">
        <v>2</v>
      </c>
      <c r="S12" s="79" t="s">
        <v>37</v>
      </c>
      <c r="T12" s="79" t="s">
        <v>37</v>
      </c>
      <c r="U12" s="157" t="s">
        <v>904</v>
      </c>
      <c r="V12" s="81" t="s">
        <v>905</v>
      </c>
      <c r="W12" s="81">
        <v>0</v>
      </c>
      <c r="X12" s="81" t="s">
        <v>903</v>
      </c>
      <c r="Y12" s="81">
        <v>0</v>
      </c>
      <c r="Z12" s="158"/>
      <c r="AA12" s="82"/>
      <c r="AB12" s="131"/>
      <c r="AC12" s="81">
        <v>23506.28</v>
      </c>
      <c r="AD12" s="259">
        <v>21707.119999999999</v>
      </c>
      <c r="AE12" s="81">
        <v>41487.46</v>
      </c>
      <c r="AF12" s="81">
        <v>4874.51</v>
      </c>
      <c r="AG12" s="81">
        <v>18349.96</v>
      </c>
      <c r="AH12" s="81">
        <v>10627.57</v>
      </c>
      <c r="AI12" s="81">
        <v>14139.2</v>
      </c>
      <c r="AJ12" s="81">
        <v>51532.89</v>
      </c>
      <c r="AK12" s="81"/>
      <c r="AL12" s="81"/>
      <c r="AM12" s="81"/>
      <c r="AN12" s="81"/>
      <c r="AO12" s="81"/>
      <c r="AP12" s="80"/>
      <c r="AQ12" s="166"/>
      <c r="AR12" s="66" t="s">
        <v>40</v>
      </c>
      <c r="AS12" s="150"/>
      <c r="AT12" s="3"/>
    </row>
    <row r="13" spans="1:46" ht="101.25" customHeight="1" x14ac:dyDescent="0.25">
      <c r="A13" s="75" t="s">
        <v>374</v>
      </c>
      <c r="B13" s="225" t="s">
        <v>545</v>
      </c>
      <c r="C13" s="104" t="s">
        <v>33</v>
      </c>
      <c r="D13" s="142" t="s">
        <v>737</v>
      </c>
      <c r="E13" s="66" t="s">
        <v>98</v>
      </c>
      <c r="F13" s="104" t="s">
        <v>60</v>
      </c>
      <c r="G13" s="79">
        <v>24</v>
      </c>
      <c r="H13" s="79" t="s">
        <v>35</v>
      </c>
      <c r="I13" s="79">
        <v>2023</v>
      </c>
      <c r="J13" s="79">
        <v>2023</v>
      </c>
      <c r="K13" s="79"/>
      <c r="L13" s="79" t="s">
        <v>37</v>
      </c>
      <c r="M13" s="151"/>
      <c r="N13" s="79" t="s">
        <v>35</v>
      </c>
      <c r="O13" s="79" t="s">
        <v>38</v>
      </c>
      <c r="P13" s="80" t="s">
        <v>45</v>
      </c>
      <c r="Q13" s="79" t="s">
        <v>99</v>
      </c>
      <c r="R13" s="80">
        <v>2</v>
      </c>
      <c r="S13" s="79" t="s">
        <v>37</v>
      </c>
      <c r="T13" s="79" t="s">
        <v>37</v>
      </c>
      <c r="U13" s="157" t="s">
        <v>906</v>
      </c>
      <c r="V13" s="81" t="s">
        <v>905</v>
      </c>
      <c r="W13" s="81">
        <v>0</v>
      </c>
      <c r="X13" s="81" t="s">
        <v>907</v>
      </c>
      <c r="Y13" s="81">
        <v>0</v>
      </c>
      <c r="Z13" s="158"/>
      <c r="AA13" s="82"/>
      <c r="AB13" s="131"/>
      <c r="AC13" s="81">
        <v>25071.47</v>
      </c>
      <c r="AD13" s="259">
        <v>23152.51</v>
      </c>
      <c r="AE13" s="81">
        <v>44249.95</v>
      </c>
      <c r="AF13" s="81">
        <v>5199.09</v>
      </c>
      <c r="AG13" s="81">
        <v>19571.810000000001</v>
      </c>
      <c r="AH13" s="81">
        <v>11335.22</v>
      </c>
      <c r="AI13" s="81">
        <v>15080.68</v>
      </c>
      <c r="AJ13" s="81">
        <v>54964.26</v>
      </c>
      <c r="AK13" s="81"/>
      <c r="AL13" s="81"/>
      <c r="AM13" s="81"/>
      <c r="AN13" s="81"/>
      <c r="AO13" s="81"/>
      <c r="AP13" s="80"/>
      <c r="AQ13" s="166"/>
      <c r="AR13" s="66" t="s">
        <v>40</v>
      </c>
      <c r="AS13" s="149"/>
      <c r="AT13" s="3"/>
    </row>
    <row r="14" spans="1:46" ht="101.25" customHeight="1" x14ac:dyDescent="0.25">
      <c r="A14" s="75" t="s">
        <v>375</v>
      </c>
      <c r="B14" s="225" t="s">
        <v>546</v>
      </c>
      <c r="C14" s="104" t="s">
        <v>33</v>
      </c>
      <c r="D14" s="104" t="s">
        <v>89</v>
      </c>
      <c r="E14" s="66" t="s">
        <v>102</v>
      </c>
      <c r="F14" s="104" t="s">
        <v>91</v>
      </c>
      <c r="G14" s="79">
        <v>24</v>
      </c>
      <c r="H14" s="79" t="s">
        <v>37</v>
      </c>
      <c r="I14" s="79">
        <v>2023</v>
      </c>
      <c r="J14" s="79">
        <v>2023</v>
      </c>
      <c r="K14" s="66"/>
      <c r="L14" s="79" t="s">
        <v>37</v>
      </c>
      <c r="M14" s="66"/>
      <c r="N14" s="79" t="s">
        <v>37</v>
      </c>
      <c r="O14" s="79" t="s">
        <v>38</v>
      </c>
      <c r="P14" s="80" t="s">
        <v>39</v>
      </c>
      <c r="Q14" s="78" t="s">
        <v>92</v>
      </c>
      <c r="R14" s="80">
        <v>1</v>
      </c>
      <c r="S14" s="79" t="s">
        <v>37</v>
      </c>
      <c r="T14" s="79" t="s">
        <v>37</v>
      </c>
      <c r="U14" s="81">
        <v>12926.09</v>
      </c>
      <c r="V14" s="81">
        <v>10000</v>
      </c>
      <c r="W14" s="81">
        <v>0</v>
      </c>
      <c r="X14" s="81">
        <v>22926.09</v>
      </c>
      <c r="Y14" s="82"/>
      <c r="Z14" s="82"/>
      <c r="AA14" s="82"/>
      <c r="AB14" s="131"/>
      <c r="AC14" s="81">
        <v>20437.405731523377</v>
      </c>
      <c r="AD14" s="259">
        <v>22926.093514328808</v>
      </c>
      <c r="AE14" s="81">
        <v>36123.680241327296</v>
      </c>
      <c r="AF14" s="81">
        <v>8295.6259426847664</v>
      </c>
      <c r="AG14" s="81">
        <v>30165.912518853693</v>
      </c>
      <c r="AH14" s="81">
        <v>15686.274509803919</v>
      </c>
      <c r="AI14" s="81">
        <v>23604.826546003016</v>
      </c>
      <c r="AJ14" s="81">
        <v>42760.180995475108</v>
      </c>
      <c r="AK14" s="81"/>
      <c r="AL14" s="81"/>
      <c r="AM14" s="81"/>
      <c r="AN14" s="81"/>
      <c r="AO14" s="81"/>
      <c r="AP14" s="164"/>
      <c r="AQ14" s="79" t="s">
        <v>93</v>
      </c>
      <c r="AR14" s="66" t="s">
        <v>40</v>
      </c>
      <c r="AS14" s="149"/>
      <c r="AT14" s="3"/>
    </row>
    <row r="15" spans="1:46" ht="101.25" customHeight="1" x14ac:dyDescent="0.25">
      <c r="A15" s="75" t="s">
        <v>376</v>
      </c>
      <c r="B15" s="225" t="s">
        <v>547</v>
      </c>
      <c r="C15" s="104" t="s">
        <v>33</v>
      </c>
      <c r="D15" s="104" t="s">
        <v>89</v>
      </c>
      <c r="E15" s="66" t="s">
        <v>106</v>
      </c>
      <c r="F15" s="104" t="s">
        <v>239</v>
      </c>
      <c r="G15" s="79">
        <v>24</v>
      </c>
      <c r="H15" s="79" t="s">
        <v>37</v>
      </c>
      <c r="I15" s="79">
        <v>2023</v>
      </c>
      <c r="J15" s="79">
        <v>2023</v>
      </c>
      <c r="K15" s="66"/>
      <c r="L15" s="79" t="s">
        <v>37</v>
      </c>
      <c r="M15" s="66"/>
      <c r="N15" s="79" t="s">
        <v>37</v>
      </c>
      <c r="O15" s="79" t="s">
        <v>38</v>
      </c>
      <c r="P15" s="80" t="s">
        <v>39</v>
      </c>
      <c r="Q15" s="78" t="s">
        <v>92</v>
      </c>
      <c r="R15" s="80">
        <v>1</v>
      </c>
      <c r="S15" s="79" t="s">
        <v>37</v>
      </c>
      <c r="T15" s="79" t="s">
        <v>37</v>
      </c>
      <c r="U15" s="81" t="s">
        <v>908</v>
      </c>
      <c r="V15" s="81" t="s">
        <v>909</v>
      </c>
      <c r="W15" s="81">
        <v>0</v>
      </c>
      <c r="X15" s="81" t="s">
        <v>910</v>
      </c>
      <c r="Y15" s="82"/>
      <c r="Z15" s="82"/>
      <c r="AA15" s="82"/>
      <c r="AB15" s="131"/>
      <c r="AC15" s="81">
        <v>53606.878750000003</v>
      </c>
      <c r="AD15" s="259">
        <v>53606.878750000003</v>
      </c>
      <c r="AE15" s="81">
        <v>53606.878750000003</v>
      </c>
      <c r="AF15" s="81">
        <v>53606.878750000003</v>
      </c>
      <c r="AG15" s="81">
        <v>53606.878750000003</v>
      </c>
      <c r="AH15" s="81">
        <v>53606.878750000003</v>
      </c>
      <c r="AI15" s="81">
        <v>53606.878750000003</v>
      </c>
      <c r="AJ15" s="81">
        <v>53606.878750000003</v>
      </c>
      <c r="AK15" s="81"/>
      <c r="AL15" s="81"/>
      <c r="AM15" s="81"/>
      <c r="AN15" s="81"/>
      <c r="AO15" s="81"/>
      <c r="AP15" s="164"/>
      <c r="AQ15" s="66" t="s">
        <v>108</v>
      </c>
      <c r="AR15" s="79" t="s">
        <v>41</v>
      </c>
      <c r="AS15" s="149"/>
      <c r="AT15" s="3"/>
    </row>
    <row r="16" spans="1:46" ht="101.25" customHeight="1" x14ac:dyDescent="0.25">
      <c r="A16" s="75" t="s">
        <v>377</v>
      </c>
      <c r="B16" s="225" t="s">
        <v>548</v>
      </c>
      <c r="C16" s="104" t="s">
        <v>33</v>
      </c>
      <c r="D16" s="104" t="s">
        <v>89</v>
      </c>
      <c r="E16" s="66" t="s">
        <v>112</v>
      </c>
      <c r="F16" s="104" t="s">
        <v>113</v>
      </c>
      <c r="G16" s="104">
        <v>36</v>
      </c>
      <c r="H16" s="79" t="s">
        <v>37</v>
      </c>
      <c r="I16" s="79">
        <v>2023</v>
      </c>
      <c r="J16" s="79">
        <v>2023</v>
      </c>
      <c r="K16" s="160"/>
      <c r="L16" s="79" t="s">
        <v>37</v>
      </c>
      <c r="M16" s="151"/>
      <c r="N16" s="79" t="s">
        <v>37</v>
      </c>
      <c r="O16" s="79" t="s">
        <v>38</v>
      </c>
      <c r="P16" s="80" t="s">
        <v>45</v>
      </c>
      <c r="Q16" s="78" t="s">
        <v>111</v>
      </c>
      <c r="R16" s="80">
        <v>1</v>
      </c>
      <c r="S16" s="79" t="s">
        <v>37</v>
      </c>
      <c r="T16" s="79" t="s">
        <v>37</v>
      </c>
      <c r="U16" s="81" t="s">
        <v>911</v>
      </c>
      <c r="V16" s="81">
        <v>0</v>
      </c>
      <c r="W16" s="81">
        <v>0</v>
      </c>
      <c r="X16" s="81" t="s">
        <v>911</v>
      </c>
      <c r="Y16" s="161"/>
      <c r="Z16" s="161"/>
      <c r="AA16" s="161"/>
      <c r="AB16" s="131"/>
      <c r="AC16" s="81">
        <v>30594</v>
      </c>
      <c r="AD16" s="259">
        <v>24105</v>
      </c>
      <c r="AE16" s="81">
        <v>24105</v>
      </c>
      <c r="AF16" s="81">
        <v>12980</v>
      </c>
      <c r="AG16" s="81">
        <v>24105</v>
      </c>
      <c r="AH16" s="81">
        <v>11125</v>
      </c>
      <c r="AI16" s="81">
        <v>24105</v>
      </c>
      <c r="AJ16" s="81">
        <v>75189</v>
      </c>
      <c r="AK16" s="81">
        <v>25959</v>
      </c>
      <c r="AL16" s="81"/>
      <c r="AM16" s="81">
        <v>187270</v>
      </c>
      <c r="AN16" s="81">
        <v>74167</v>
      </c>
      <c r="AO16" s="81">
        <v>57479</v>
      </c>
      <c r="AP16" s="168" t="s">
        <v>35</v>
      </c>
      <c r="AQ16" s="79" t="s">
        <v>240</v>
      </c>
      <c r="AR16" s="79" t="s">
        <v>41</v>
      </c>
      <c r="AS16" s="227"/>
      <c r="AT16" s="3"/>
    </row>
    <row r="17" spans="1:53" ht="101.25" customHeight="1" x14ac:dyDescent="0.25">
      <c r="A17" s="75" t="s">
        <v>378</v>
      </c>
      <c r="B17" s="225" t="s">
        <v>549</v>
      </c>
      <c r="C17" s="104" t="s">
        <v>33</v>
      </c>
      <c r="D17" s="104" t="s">
        <v>42</v>
      </c>
      <c r="E17" s="66" t="s">
        <v>117</v>
      </c>
      <c r="F17" s="104" t="s">
        <v>43</v>
      </c>
      <c r="G17" s="79">
        <v>12</v>
      </c>
      <c r="H17" s="79" t="s">
        <v>37</v>
      </c>
      <c r="I17" s="79">
        <v>2023</v>
      </c>
      <c r="J17" s="79">
        <v>2023</v>
      </c>
      <c r="K17" s="79" t="s">
        <v>118</v>
      </c>
      <c r="L17" s="79" t="s">
        <v>44</v>
      </c>
      <c r="M17" s="151"/>
      <c r="N17" s="79" t="s">
        <v>37</v>
      </c>
      <c r="O17" s="79" t="s">
        <v>38</v>
      </c>
      <c r="P17" s="80" t="s">
        <v>45</v>
      </c>
      <c r="Q17" s="152" t="s">
        <v>110</v>
      </c>
      <c r="R17" s="80">
        <v>3</v>
      </c>
      <c r="S17" s="79" t="s">
        <v>37</v>
      </c>
      <c r="T17" s="79" t="s">
        <v>37</v>
      </c>
      <c r="U17" s="81">
        <v>607000</v>
      </c>
      <c r="V17" s="81">
        <v>0</v>
      </c>
      <c r="W17" s="81">
        <v>0</v>
      </c>
      <c r="X17" s="81">
        <v>607000</v>
      </c>
      <c r="Y17" s="153" t="s">
        <v>37</v>
      </c>
      <c r="Z17" s="153" t="s">
        <v>37</v>
      </c>
      <c r="AA17" s="154">
        <v>226120</v>
      </c>
      <c r="AB17" s="131" t="s">
        <v>46</v>
      </c>
      <c r="AC17" s="81"/>
      <c r="AD17" s="259">
        <v>607000</v>
      </c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0"/>
      <c r="AQ17" s="66" t="s">
        <v>119</v>
      </c>
      <c r="AR17" s="79" t="s">
        <v>41</v>
      </c>
      <c r="AS17" s="149"/>
      <c r="AT17" s="3"/>
    </row>
    <row r="18" spans="1:53" s="4" customFormat="1" ht="72" customHeight="1" x14ac:dyDescent="0.25">
      <c r="A18" s="75" t="s">
        <v>379</v>
      </c>
      <c r="B18" s="225" t="s">
        <v>550</v>
      </c>
      <c r="C18" s="104" t="s">
        <v>33</v>
      </c>
      <c r="D18" s="142" t="s">
        <v>737</v>
      </c>
      <c r="E18" s="66" t="s">
        <v>120</v>
      </c>
      <c r="F18" s="104" t="s">
        <v>74</v>
      </c>
      <c r="G18" s="79">
        <v>12</v>
      </c>
      <c r="H18" s="79" t="s">
        <v>35</v>
      </c>
      <c r="I18" s="79">
        <v>2023</v>
      </c>
      <c r="J18" s="79">
        <v>2023</v>
      </c>
      <c r="K18" s="79" t="s">
        <v>37</v>
      </c>
      <c r="L18" s="79" t="s">
        <v>37</v>
      </c>
      <c r="M18" s="79"/>
      <c r="N18" s="79" t="s">
        <v>35</v>
      </c>
      <c r="O18" s="79" t="s">
        <v>38</v>
      </c>
      <c r="P18" s="79" t="s">
        <v>45</v>
      </c>
      <c r="Q18" s="79">
        <v>33141121</v>
      </c>
      <c r="R18" s="80">
        <v>1</v>
      </c>
      <c r="S18" s="79" t="s">
        <v>37</v>
      </c>
      <c r="T18" s="79" t="s">
        <v>37</v>
      </c>
      <c r="U18" s="157" t="s">
        <v>912</v>
      </c>
      <c r="V18" s="81" t="s">
        <v>913</v>
      </c>
      <c r="W18" s="81">
        <v>0</v>
      </c>
      <c r="X18" s="81" t="s">
        <v>914</v>
      </c>
      <c r="Y18" s="81">
        <v>0</v>
      </c>
      <c r="Z18" s="158"/>
      <c r="AA18" s="82"/>
      <c r="AB18" s="131"/>
      <c r="AC18" s="81">
        <v>44178.81</v>
      </c>
      <c r="AD18" s="259">
        <v>40797.379999999997</v>
      </c>
      <c r="AE18" s="81">
        <v>77973.490000000005</v>
      </c>
      <c r="AF18" s="81">
        <v>9161.39</v>
      </c>
      <c r="AG18" s="81">
        <v>34487.78</v>
      </c>
      <c r="AH18" s="81">
        <v>19973.96</v>
      </c>
      <c r="AI18" s="81">
        <v>26573.88</v>
      </c>
      <c r="AJ18" s="81">
        <v>96853.33</v>
      </c>
      <c r="AK18" s="81"/>
      <c r="AL18" s="81"/>
      <c r="AM18" s="81"/>
      <c r="AN18" s="81"/>
      <c r="AO18" s="81"/>
      <c r="AP18" s="80"/>
      <c r="AQ18" s="166"/>
      <c r="AR18" s="66" t="s">
        <v>40</v>
      </c>
      <c r="AS18" s="149"/>
      <c r="AT18" s="3"/>
      <c r="AU18" s="2"/>
      <c r="AV18" s="2"/>
      <c r="AW18" s="2"/>
      <c r="AX18" s="2"/>
      <c r="AY18" s="2"/>
      <c r="AZ18" s="2"/>
      <c r="BA18" s="2"/>
    </row>
    <row r="19" spans="1:53" ht="38.25" x14ac:dyDescent="0.25">
      <c r="A19" s="75" t="s">
        <v>380</v>
      </c>
      <c r="B19" s="225" t="s">
        <v>551</v>
      </c>
      <c r="C19" s="104" t="s">
        <v>33</v>
      </c>
      <c r="D19" s="142" t="s">
        <v>737</v>
      </c>
      <c r="E19" s="66" t="s">
        <v>123</v>
      </c>
      <c r="F19" s="104" t="s">
        <v>60</v>
      </c>
      <c r="G19" s="79">
        <v>24</v>
      </c>
      <c r="H19" s="79" t="s">
        <v>55</v>
      </c>
      <c r="I19" s="79">
        <v>2023</v>
      </c>
      <c r="J19" s="79">
        <v>2023</v>
      </c>
      <c r="K19" s="79"/>
      <c r="L19" s="79" t="s">
        <v>37</v>
      </c>
      <c r="M19" s="151"/>
      <c r="N19" s="79" t="s">
        <v>35</v>
      </c>
      <c r="O19" s="79" t="s">
        <v>38</v>
      </c>
      <c r="P19" s="79" t="s">
        <v>45</v>
      </c>
      <c r="Q19" s="165" t="s">
        <v>236</v>
      </c>
      <c r="R19" s="80">
        <v>3</v>
      </c>
      <c r="S19" s="79" t="s">
        <v>37</v>
      </c>
      <c r="T19" s="79" t="s">
        <v>37</v>
      </c>
      <c r="U19" s="157" t="s">
        <v>916</v>
      </c>
      <c r="V19" s="81" t="s">
        <v>916</v>
      </c>
      <c r="W19" s="81">
        <v>0</v>
      </c>
      <c r="X19" s="81" t="s">
        <v>915</v>
      </c>
      <c r="Y19" s="81">
        <v>0</v>
      </c>
      <c r="Z19" s="158"/>
      <c r="AA19" s="82"/>
      <c r="AB19" s="131"/>
      <c r="AC19" s="81">
        <v>32576.97</v>
      </c>
      <c r="AD19" s="259">
        <v>32013.48</v>
      </c>
      <c r="AE19" s="81">
        <v>77497.759999999995</v>
      </c>
      <c r="AF19" s="81">
        <v>24341.63</v>
      </c>
      <c r="AG19" s="81">
        <v>25724.97</v>
      </c>
      <c r="AH19" s="81">
        <v>13689.29</v>
      </c>
      <c r="AI19" s="81">
        <v>22614.23</v>
      </c>
      <c r="AJ19" s="81">
        <v>60928.47</v>
      </c>
      <c r="AK19" s="81">
        <v>82989</v>
      </c>
      <c r="AL19" s="81"/>
      <c r="AM19" s="81"/>
      <c r="AN19" s="81"/>
      <c r="AO19" s="81"/>
      <c r="AP19" s="81"/>
      <c r="AQ19" s="166"/>
      <c r="AR19" s="66" t="s">
        <v>40</v>
      </c>
      <c r="AS19" s="149"/>
      <c r="AT19" s="3"/>
    </row>
    <row r="20" spans="1:53" ht="42.75" customHeight="1" x14ac:dyDescent="0.25">
      <c r="A20" s="75" t="s">
        <v>381</v>
      </c>
      <c r="B20" s="225" t="s">
        <v>552</v>
      </c>
      <c r="C20" s="104" t="s">
        <v>33</v>
      </c>
      <c r="D20" s="142" t="s">
        <v>737</v>
      </c>
      <c r="E20" s="66" t="s">
        <v>131</v>
      </c>
      <c r="F20" s="104" t="s">
        <v>60</v>
      </c>
      <c r="G20" s="79">
        <v>24</v>
      </c>
      <c r="H20" s="79" t="s">
        <v>55</v>
      </c>
      <c r="I20" s="79">
        <v>2023</v>
      </c>
      <c r="J20" s="79">
        <v>2023</v>
      </c>
      <c r="K20" s="79"/>
      <c r="L20" s="79" t="s">
        <v>37</v>
      </c>
      <c r="M20" s="151"/>
      <c r="N20" s="79" t="s">
        <v>35</v>
      </c>
      <c r="O20" s="79" t="s">
        <v>38</v>
      </c>
      <c r="P20" s="79" t="s">
        <v>45</v>
      </c>
      <c r="Q20" s="79" t="s">
        <v>132</v>
      </c>
      <c r="R20" s="80">
        <v>2</v>
      </c>
      <c r="S20" s="79" t="s">
        <v>37</v>
      </c>
      <c r="T20" s="79" t="s">
        <v>37</v>
      </c>
      <c r="U20" s="157" t="s">
        <v>917</v>
      </c>
      <c r="V20" s="81">
        <v>0</v>
      </c>
      <c r="W20" s="81">
        <v>0</v>
      </c>
      <c r="X20" s="81" t="s">
        <v>917</v>
      </c>
      <c r="Y20" s="81">
        <v>0</v>
      </c>
      <c r="Z20" s="158"/>
      <c r="AA20" s="82"/>
      <c r="AB20" s="131"/>
      <c r="AC20" s="81">
        <v>50908.04</v>
      </c>
      <c r="AD20" s="259">
        <v>12734.89</v>
      </c>
      <c r="AE20" s="81">
        <v>162509.01999999999</v>
      </c>
      <c r="AF20" s="81">
        <v>59359.56</v>
      </c>
      <c r="AG20" s="81">
        <v>86486.53</v>
      </c>
      <c r="AH20" s="81">
        <v>21200.32</v>
      </c>
      <c r="AI20" s="81">
        <v>25916.46</v>
      </c>
      <c r="AJ20" s="81">
        <v>59282.31</v>
      </c>
      <c r="AK20" s="81">
        <v>17602.87</v>
      </c>
      <c r="AL20" s="81"/>
      <c r="AM20" s="81"/>
      <c r="AN20" s="81"/>
      <c r="AO20" s="81"/>
      <c r="AP20" s="80"/>
      <c r="AQ20" s="166"/>
      <c r="AR20" s="66" t="s">
        <v>40</v>
      </c>
      <c r="AS20" s="149"/>
      <c r="AT20" s="3"/>
    </row>
    <row r="21" spans="1:53" ht="39.75" customHeight="1" x14ac:dyDescent="0.25">
      <c r="A21" s="75" t="s">
        <v>382</v>
      </c>
      <c r="B21" s="225" t="s">
        <v>553</v>
      </c>
      <c r="C21" s="104" t="s">
        <v>33</v>
      </c>
      <c r="D21" s="104" t="s">
        <v>89</v>
      </c>
      <c r="E21" s="66" t="s">
        <v>133</v>
      </c>
      <c r="F21" s="104" t="s">
        <v>113</v>
      </c>
      <c r="G21" s="104">
        <v>36</v>
      </c>
      <c r="H21" s="79" t="s">
        <v>37</v>
      </c>
      <c r="I21" s="79">
        <v>2023</v>
      </c>
      <c r="J21" s="79">
        <v>2024</v>
      </c>
      <c r="K21" s="160"/>
      <c r="L21" s="79" t="s">
        <v>37</v>
      </c>
      <c r="M21" s="151"/>
      <c r="N21" s="79" t="s">
        <v>37</v>
      </c>
      <c r="O21" s="79" t="s">
        <v>38</v>
      </c>
      <c r="P21" s="79" t="s">
        <v>45</v>
      </c>
      <c r="Q21" s="78" t="s">
        <v>111</v>
      </c>
      <c r="R21" s="80">
        <v>1</v>
      </c>
      <c r="S21" s="79" t="s">
        <v>37</v>
      </c>
      <c r="T21" s="79" t="s">
        <v>37</v>
      </c>
      <c r="U21" s="229" t="s">
        <v>919</v>
      </c>
      <c r="V21" s="1" t="s">
        <v>919</v>
      </c>
      <c r="W21" s="1"/>
      <c r="X21" s="1" t="s">
        <v>918</v>
      </c>
      <c r="Y21" s="161"/>
      <c r="Z21" s="161"/>
      <c r="AA21" s="161"/>
      <c r="AB21" s="131"/>
      <c r="AC21" s="22">
        <v>100000</v>
      </c>
      <c r="AD21" s="261">
        <v>50000</v>
      </c>
      <c r="AE21" s="22">
        <v>50000</v>
      </c>
      <c r="AF21" s="22">
        <v>50000</v>
      </c>
      <c r="AG21" s="22">
        <v>50000</v>
      </c>
      <c r="AH21" s="22">
        <v>50000</v>
      </c>
      <c r="AI21" s="22">
        <v>50000</v>
      </c>
      <c r="AJ21" s="22">
        <v>150000</v>
      </c>
      <c r="AK21" s="81">
        <v>50000</v>
      </c>
      <c r="AL21" s="81"/>
      <c r="AM21" s="81"/>
      <c r="AN21" s="81"/>
      <c r="AO21" s="81"/>
      <c r="AP21" s="80"/>
      <c r="AQ21" s="79"/>
      <c r="AR21" s="66" t="s">
        <v>40</v>
      </c>
      <c r="AS21" s="149"/>
      <c r="AT21" s="3"/>
    </row>
    <row r="22" spans="1:53" ht="38.25" x14ac:dyDescent="0.25">
      <c r="A22" s="75" t="s">
        <v>383</v>
      </c>
      <c r="B22" s="225" t="s">
        <v>554</v>
      </c>
      <c r="C22" s="104" t="s">
        <v>33</v>
      </c>
      <c r="D22" s="104" t="s">
        <v>89</v>
      </c>
      <c r="E22" s="66" t="s">
        <v>134</v>
      </c>
      <c r="F22" s="104" t="s">
        <v>113</v>
      </c>
      <c r="G22" s="104">
        <v>36</v>
      </c>
      <c r="H22" s="79" t="s">
        <v>37</v>
      </c>
      <c r="I22" s="79">
        <v>2023</v>
      </c>
      <c r="J22" s="79">
        <v>2024</v>
      </c>
      <c r="K22" s="160"/>
      <c r="L22" s="79" t="s">
        <v>37</v>
      </c>
      <c r="M22" s="151"/>
      <c r="N22" s="79" t="s">
        <v>37</v>
      </c>
      <c r="O22" s="79" t="s">
        <v>38</v>
      </c>
      <c r="P22" s="79" t="s">
        <v>45</v>
      </c>
      <c r="Q22" s="78" t="s">
        <v>111</v>
      </c>
      <c r="R22" s="80">
        <v>1</v>
      </c>
      <c r="S22" s="79" t="s">
        <v>37</v>
      </c>
      <c r="T22" s="79" t="s">
        <v>37</v>
      </c>
      <c r="U22" s="229">
        <v>25000</v>
      </c>
      <c r="V22" s="1">
        <v>25000</v>
      </c>
      <c r="W22" s="1"/>
      <c r="X22" s="1" t="s">
        <v>918</v>
      </c>
      <c r="Y22" s="161"/>
      <c r="Z22" s="161"/>
      <c r="AA22" s="161"/>
      <c r="AB22" s="131"/>
      <c r="AC22" s="22">
        <v>100000</v>
      </c>
      <c r="AD22" s="261">
        <v>50000</v>
      </c>
      <c r="AE22" s="22">
        <v>50000</v>
      </c>
      <c r="AF22" s="22">
        <v>50000</v>
      </c>
      <c r="AG22" s="22">
        <v>50000</v>
      </c>
      <c r="AH22" s="22">
        <v>50000</v>
      </c>
      <c r="AI22" s="22">
        <v>50000</v>
      </c>
      <c r="AJ22" s="22">
        <v>150000</v>
      </c>
      <c r="AK22" s="81">
        <v>50000</v>
      </c>
      <c r="AL22" s="81"/>
      <c r="AM22" s="81"/>
      <c r="AN22" s="81"/>
      <c r="AO22" s="81"/>
      <c r="AP22" s="80"/>
      <c r="AQ22" s="79"/>
      <c r="AR22" s="66" t="s">
        <v>40</v>
      </c>
      <c r="AS22" s="149"/>
      <c r="AT22" s="3"/>
    </row>
    <row r="23" spans="1:53" ht="38.25" x14ac:dyDescent="0.25">
      <c r="A23" s="75" t="s">
        <v>384</v>
      </c>
      <c r="B23" s="225" t="s">
        <v>555</v>
      </c>
      <c r="C23" s="104" t="s">
        <v>33</v>
      </c>
      <c r="D23" s="104" t="s">
        <v>42</v>
      </c>
      <c r="E23" s="66" t="s">
        <v>136</v>
      </c>
      <c r="F23" s="104" t="s">
        <v>63</v>
      </c>
      <c r="G23" s="79">
        <v>12</v>
      </c>
      <c r="H23" s="79" t="s">
        <v>37</v>
      </c>
      <c r="I23" s="79">
        <v>2023</v>
      </c>
      <c r="J23" s="79">
        <v>2023</v>
      </c>
      <c r="K23" s="79" t="s">
        <v>64</v>
      </c>
      <c r="L23" s="79" t="s">
        <v>37</v>
      </c>
      <c r="M23" s="66"/>
      <c r="N23" s="79" t="s">
        <v>35</v>
      </c>
      <c r="O23" s="79" t="s">
        <v>38</v>
      </c>
      <c r="P23" s="79" t="s">
        <v>45</v>
      </c>
      <c r="Q23" s="80" t="s">
        <v>65</v>
      </c>
      <c r="R23" s="80">
        <v>1</v>
      </c>
      <c r="S23" s="79" t="s">
        <v>37</v>
      </c>
      <c r="T23" s="79" t="s">
        <v>37</v>
      </c>
      <c r="U23" s="81" t="s">
        <v>901</v>
      </c>
      <c r="V23" s="81">
        <v>0</v>
      </c>
      <c r="W23" s="81">
        <v>0</v>
      </c>
      <c r="X23" s="81">
        <v>40131.9</v>
      </c>
      <c r="Y23" s="153" t="s">
        <v>37</v>
      </c>
      <c r="Z23" s="153" t="s">
        <v>37</v>
      </c>
      <c r="AA23" s="167"/>
      <c r="AB23" s="131"/>
      <c r="AC23" s="81">
        <v>40131.9</v>
      </c>
      <c r="AD23" s="259">
        <v>40131.9</v>
      </c>
      <c r="AE23" s="81">
        <v>40131.9</v>
      </c>
      <c r="AF23" s="81">
        <v>10701.84</v>
      </c>
      <c r="AG23" s="81">
        <v>32105.52</v>
      </c>
      <c r="AH23" s="81">
        <v>10701.84</v>
      </c>
      <c r="AI23" s="81">
        <v>26754.600000000002</v>
      </c>
      <c r="AJ23" s="81">
        <v>66886.5</v>
      </c>
      <c r="AK23" s="81"/>
      <c r="AL23" s="81"/>
      <c r="AM23" s="81"/>
      <c r="AN23" s="81"/>
      <c r="AO23" s="81"/>
      <c r="AP23" s="80"/>
      <c r="AQ23" s="66" t="s">
        <v>59</v>
      </c>
      <c r="AR23" s="79" t="s">
        <v>41</v>
      </c>
      <c r="AS23" s="149"/>
      <c r="AT23" s="3"/>
    </row>
    <row r="24" spans="1:53" ht="38.25" x14ac:dyDescent="0.25">
      <c r="A24" s="75" t="s">
        <v>385</v>
      </c>
      <c r="B24" s="225" t="s">
        <v>556</v>
      </c>
      <c r="C24" s="104" t="s">
        <v>33</v>
      </c>
      <c r="D24" s="104" t="s">
        <v>42</v>
      </c>
      <c r="E24" s="66" t="s">
        <v>137</v>
      </c>
      <c r="F24" s="104" t="s">
        <v>53</v>
      </c>
      <c r="G24" s="79">
        <v>12</v>
      </c>
      <c r="H24" s="79" t="s">
        <v>37</v>
      </c>
      <c r="I24" s="79">
        <v>2023</v>
      </c>
      <c r="J24" s="79">
        <v>2023</v>
      </c>
      <c r="K24" s="79" t="s">
        <v>138</v>
      </c>
      <c r="L24" s="79" t="s">
        <v>37</v>
      </c>
      <c r="M24" s="66"/>
      <c r="N24" s="79" t="s">
        <v>35</v>
      </c>
      <c r="O24" s="79" t="s">
        <v>38</v>
      </c>
      <c r="P24" s="79" t="s">
        <v>45</v>
      </c>
      <c r="Q24" s="80" t="s">
        <v>101</v>
      </c>
      <c r="R24" s="80">
        <v>1</v>
      </c>
      <c r="S24" s="79" t="s">
        <v>37</v>
      </c>
      <c r="T24" s="79" t="s">
        <v>37</v>
      </c>
      <c r="U24" s="81">
        <v>40131.9</v>
      </c>
      <c r="V24" s="81">
        <v>0</v>
      </c>
      <c r="W24" s="81">
        <v>0</v>
      </c>
      <c r="X24" s="81" t="s">
        <v>901</v>
      </c>
      <c r="Y24" s="153" t="s">
        <v>37</v>
      </c>
      <c r="Z24" s="153" t="s">
        <v>37</v>
      </c>
      <c r="AA24" s="167"/>
      <c r="AB24" s="131"/>
      <c r="AC24" s="81">
        <v>40131.9</v>
      </c>
      <c r="AD24" s="259">
        <v>40131.9</v>
      </c>
      <c r="AE24" s="81">
        <v>40131.9</v>
      </c>
      <c r="AF24" s="81">
        <v>10701.84</v>
      </c>
      <c r="AG24" s="81">
        <v>32105.52</v>
      </c>
      <c r="AH24" s="81">
        <v>10701.84</v>
      </c>
      <c r="AI24" s="81">
        <v>26754.600000000002</v>
      </c>
      <c r="AJ24" s="81">
        <v>66886.5</v>
      </c>
      <c r="AK24" s="81"/>
      <c r="AL24" s="81"/>
      <c r="AM24" s="81"/>
      <c r="AN24" s="81"/>
      <c r="AO24" s="81"/>
      <c r="AP24" s="80"/>
      <c r="AQ24" s="66" t="s">
        <v>59</v>
      </c>
      <c r="AR24" s="79" t="s">
        <v>41</v>
      </c>
      <c r="AS24" s="149"/>
      <c r="AT24" s="3"/>
    </row>
    <row r="25" spans="1:53" ht="43.5" customHeight="1" x14ac:dyDescent="0.25">
      <c r="A25" s="75" t="s">
        <v>386</v>
      </c>
      <c r="B25" s="225" t="s">
        <v>557</v>
      </c>
      <c r="C25" s="104" t="s">
        <v>33</v>
      </c>
      <c r="D25" s="104" t="s">
        <v>42</v>
      </c>
      <c r="E25" s="66" t="s">
        <v>139</v>
      </c>
      <c r="F25" s="104" t="s">
        <v>63</v>
      </c>
      <c r="G25" s="79">
        <v>12</v>
      </c>
      <c r="H25" s="79" t="s">
        <v>37</v>
      </c>
      <c r="I25" s="79">
        <v>2023</v>
      </c>
      <c r="J25" s="79">
        <v>2023</v>
      </c>
      <c r="K25" s="79" t="s">
        <v>140</v>
      </c>
      <c r="L25" s="79" t="s">
        <v>37</v>
      </c>
      <c r="M25" s="66"/>
      <c r="N25" s="79" t="s">
        <v>35</v>
      </c>
      <c r="O25" s="79" t="s">
        <v>38</v>
      </c>
      <c r="P25" s="79" t="s">
        <v>45</v>
      </c>
      <c r="Q25" s="164" t="s">
        <v>141</v>
      </c>
      <c r="R25" s="80">
        <v>1</v>
      </c>
      <c r="S25" s="79" t="s">
        <v>37</v>
      </c>
      <c r="T25" s="79" t="s">
        <v>37</v>
      </c>
      <c r="U25" s="81" t="s">
        <v>901</v>
      </c>
      <c r="V25" s="81">
        <v>0</v>
      </c>
      <c r="W25" s="81">
        <v>0</v>
      </c>
      <c r="X25" s="81" t="s">
        <v>901</v>
      </c>
      <c r="Y25" s="153" t="s">
        <v>37</v>
      </c>
      <c r="Z25" s="153" t="s">
        <v>37</v>
      </c>
      <c r="AA25" s="167"/>
      <c r="AB25" s="131"/>
      <c r="AC25" s="81">
        <v>40131.9</v>
      </c>
      <c r="AD25" s="259">
        <v>40131.9</v>
      </c>
      <c r="AE25" s="81">
        <v>40131.9</v>
      </c>
      <c r="AF25" s="81">
        <v>10701.84</v>
      </c>
      <c r="AG25" s="81">
        <v>32105.52</v>
      </c>
      <c r="AH25" s="81">
        <v>10701.84</v>
      </c>
      <c r="AI25" s="81">
        <v>26754.600000000002</v>
      </c>
      <c r="AJ25" s="81">
        <v>66886.5</v>
      </c>
      <c r="AK25" s="81"/>
      <c r="AL25" s="81"/>
      <c r="AM25" s="81"/>
      <c r="AN25" s="81"/>
      <c r="AO25" s="81"/>
      <c r="AP25" s="80"/>
      <c r="AQ25" s="66" t="s">
        <v>59</v>
      </c>
      <c r="AR25" s="79" t="s">
        <v>41</v>
      </c>
      <c r="AS25" s="149"/>
      <c r="AT25" s="3"/>
    </row>
    <row r="26" spans="1:53" ht="120" x14ac:dyDescent="0.25">
      <c r="A26" s="75" t="s">
        <v>387</v>
      </c>
      <c r="B26" s="225" t="s">
        <v>558</v>
      </c>
      <c r="C26" s="104" t="s">
        <v>33</v>
      </c>
      <c r="D26" s="142" t="s">
        <v>737</v>
      </c>
      <c r="E26" s="66" t="s">
        <v>260</v>
      </c>
      <c r="F26" s="66" t="s">
        <v>66</v>
      </c>
      <c r="G26" s="79">
        <v>12</v>
      </c>
      <c r="H26" s="79" t="s">
        <v>35</v>
      </c>
      <c r="I26" s="79">
        <v>2023</v>
      </c>
      <c r="J26" s="79">
        <v>2023</v>
      </c>
      <c r="K26" s="79"/>
      <c r="L26" s="79" t="s">
        <v>37</v>
      </c>
      <c r="M26" s="79"/>
      <c r="N26" s="79" t="s">
        <v>35</v>
      </c>
      <c r="O26" s="79" t="s">
        <v>38</v>
      </c>
      <c r="P26" s="79" t="s">
        <v>45</v>
      </c>
      <c r="Q26" s="104" t="s">
        <v>49</v>
      </c>
      <c r="R26" s="80">
        <v>1</v>
      </c>
      <c r="S26" s="79" t="s">
        <v>37</v>
      </c>
      <c r="T26" s="79" t="s">
        <v>37</v>
      </c>
      <c r="U26" s="157"/>
      <c r="V26" s="159">
        <v>0</v>
      </c>
      <c r="W26" s="159">
        <v>0</v>
      </c>
      <c r="X26" s="159"/>
      <c r="Y26" s="171"/>
      <c r="Z26" s="171"/>
      <c r="AA26" s="171"/>
      <c r="AB26" s="131"/>
      <c r="AC26" s="159">
        <v>0</v>
      </c>
      <c r="AD26" s="260">
        <v>0</v>
      </c>
      <c r="AE26" s="159"/>
      <c r="AF26" s="159">
        <v>0</v>
      </c>
      <c r="AG26" s="159">
        <v>0</v>
      </c>
      <c r="AH26" s="159"/>
      <c r="AI26" s="159">
        <v>0</v>
      </c>
      <c r="AJ26" s="79"/>
      <c r="AK26" s="79"/>
      <c r="AL26" s="79"/>
      <c r="AM26" s="79"/>
      <c r="AN26" s="79"/>
      <c r="AO26" s="79"/>
      <c r="AP26" s="161"/>
      <c r="AQ26" s="155" t="s">
        <v>735</v>
      </c>
      <c r="AR26" s="66" t="s">
        <v>40</v>
      </c>
      <c r="AS26" s="149"/>
      <c r="AT26" s="3"/>
    </row>
    <row r="27" spans="1:53" ht="43.5" customHeight="1" x14ac:dyDescent="0.25">
      <c r="A27" s="75" t="s">
        <v>388</v>
      </c>
      <c r="B27" s="225" t="s">
        <v>559</v>
      </c>
      <c r="C27" s="79" t="s">
        <v>33</v>
      </c>
      <c r="D27" s="142" t="s">
        <v>737</v>
      </c>
      <c r="E27" s="66" t="s">
        <v>252</v>
      </c>
      <c r="F27" s="79" t="s">
        <v>68</v>
      </c>
      <c r="G27" s="79">
        <v>12</v>
      </c>
      <c r="H27" s="79" t="s">
        <v>55</v>
      </c>
      <c r="I27" s="79">
        <v>2023</v>
      </c>
      <c r="J27" s="79">
        <v>2023</v>
      </c>
      <c r="K27" s="80"/>
      <c r="L27" s="80" t="s">
        <v>37</v>
      </c>
      <c r="M27" s="151"/>
      <c r="N27" s="79" t="s">
        <v>35</v>
      </c>
      <c r="O27" s="79" t="s">
        <v>38</v>
      </c>
      <c r="P27" s="80" t="s">
        <v>45</v>
      </c>
      <c r="Q27" s="79" t="s">
        <v>69</v>
      </c>
      <c r="R27" s="80">
        <v>3</v>
      </c>
      <c r="S27" s="79" t="s">
        <v>37</v>
      </c>
      <c r="T27" s="79" t="s">
        <v>37</v>
      </c>
      <c r="U27" s="81">
        <v>4895</v>
      </c>
      <c r="V27" s="81">
        <v>0</v>
      </c>
      <c r="W27" s="81">
        <v>0</v>
      </c>
      <c r="X27" s="81">
        <v>4895</v>
      </c>
      <c r="Y27" s="81">
        <v>0</v>
      </c>
      <c r="Z27" s="172"/>
      <c r="AA27" s="82"/>
      <c r="AB27" s="131"/>
      <c r="AC27" s="81">
        <v>5301.46</v>
      </c>
      <c r="AD27" s="259">
        <v>4895.6899999999996</v>
      </c>
      <c r="AE27" s="81">
        <v>9356.82</v>
      </c>
      <c r="AF27" s="81">
        <v>1099.3699999999999</v>
      </c>
      <c r="AG27" s="81">
        <v>4138.53</v>
      </c>
      <c r="AH27" s="81">
        <v>2396.87</v>
      </c>
      <c r="AI27" s="81">
        <v>3188.87</v>
      </c>
      <c r="AJ27" s="81">
        <v>11622.4</v>
      </c>
      <c r="AK27" s="81"/>
      <c r="AL27" s="81"/>
      <c r="AM27" s="81"/>
      <c r="AN27" s="81"/>
      <c r="AO27" s="81"/>
      <c r="AP27" s="173"/>
      <c r="AQ27" s="155"/>
      <c r="AR27" s="66" t="s">
        <v>40</v>
      </c>
      <c r="AS27" s="149"/>
      <c r="AT27" s="3"/>
    </row>
    <row r="28" spans="1:53" ht="38.25" x14ac:dyDescent="0.25">
      <c r="A28" s="75" t="s">
        <v>389</v>
      </c>
      <c r="B28" s="225" t="s">
        <v>560</v>
      </c>
      <c r="C28" s="79" t="s">
        <v>33</v>
      </c>
      <c r="D28" s="142" t="s">
        <v>737</v>
      </c>
      <c r="E28" s="66" t="s">
        <v>94</v>
      </c>
      <c r="F28" s="79" t="s">
        <v>83</v>
      </c>
      <c r="G28" s="79">
        <v>12</v>
      </c>
      <c r="H28" s="79" t="s">
        <v>55</v>
      </c>
      <c r="I28" s="79">
        <v>2023</v>
      </c>
      <c r="J28" s="79">
        <v>2023</v>
      </c>
      <c r="K28" s="79"/>
      <c r="L28" s="79" t="s">
        <v>37</v>
      </c>
      <c r="M28" s="151"/>
      <c r="N28" s="79" t="s">
        <v>35</v>
      </c>
      <c r="O28" s="79" t="s">
        <v>38</v>
      </c>
      <c r="P28" s="80" t="s">
        <v>45</v>
      </c>
      <c r="Q28" s="79" t="s">
        <v>70</v>
      </c>
      <c r="R28" s="80">
        <v>2</v>
      </c>
      <c r="S28" s="79" t="s">
        <v>37</v>
      </c>
      <c r="T28" s="79" t="s">
        <v>37</v>
      </c>
      <c r="U28" s="81">
        <v>31980.95</v>
      </c>
      <c r="V28" s="81">
        <v>0</v>
      </c>
      <c r="W28" s="81">
        <v>0</v>
      </c>
      <c r="X28" s="81">
        <v>31980.92</v>
      </c>
      <c r="Y28" s="81">
        <v>0</v>
      </c>
      <c r="Z28" s="172"/>
      <c r="AA28" s="82"/>
      <c r="AB28" s="131"/>
      <c r="AC28" s="81">
        <v>30905.56</v>
      </c>
      <c r="AD28" s="259">
        <v>31980.92</v>
      </c>
      <c r="AE28" s="81">
        <v>79868.399999999994</v>
      </c>
      <c r="AF28" s="81">
        <v>14821.48</v>
      </c>
      <c r="AG28" s="81">
        <v>37828.120000000003</v>
      </c>
      <c r="AH28" s="81">
        <v>16978.59</v>
      </c>
      <c r="AI28" s="81">
        <v>24976.36</v>
      </c>
      <c r="AJ28" s="81">
        <v>69085.570000000007</v>
      </c>
      <c r="AK28" s="81"/>
      <c r="AL28" s="81"/>
      <c r="AM28" s="81"/>
      <c r="AN28" s="81"/>
      <c r="AO28" s="81"/>
      <c r="AP28" s="80"/>
      <c r="AQ28" s="155"/>
      <c r="AR28" s="66" t="s">
        <v>40</v>
      </c>
      <c r="AS28" s="149"/>
      <c r="AT28" s="3"/>
    </row>
    <row r="29" spans="1:53" ht="38.25" x14ac:dyDescent="0.25">
      <c r="A29" s="75" t="s">
        <v>390</v>
      </c>
      <c r="B29" s="225" t="s">
        <v>561</v>
      </c>
      <c r="C29" s="79" t="s">
        <v>33</v>
      </c>
      <c r="D29" s="142" t="s">
        <v>737</v>
      </c>
      <c r="E29" s="66" t="s">
        <v>253</v>
      </c>
      <c r="F29" s="79" t="s">
        <v>68</v>
      </c>
      <c r="G29" s="79">
        <v>12</v>
      </c>
      <c r="H29" s="79" t="s">
        <v>55</v>
      </c>
      <c r="I29" s="79">
        <v>2023</v>
      </c>
      <c r="J29" s="79">
        <v>2023</v>
      </c>
      <c r="K29" s="66"/>
      <c r="L29" s="80" t="s">
        <v>37</v>
      </c>
      <c r="M29" s="151"/>
      <c r="N29" s="79" t="s">
        <v>35</v>
      </c>
      <c r="O29" s="79" t="s">
        <v>38</v>
      </c>
      <c r="P29" s="80" t="s">
        <v>45</v>
      </c>
      <c r="Q29" s="79" t="s">
        <v>70</v>
      </c>
      <c r="R29" s="80">
        <v>2</v>
      </c>
      <c r="S29" s="79" t="s">
        <v>37</v>
      </c>
      <c r="T29" s="79" t="s">
        <v>37</v>
      </c>
      <c r="U29" s="81">
        <v>32519.77</v>
      </c>
      <c r="V29" s="81">
        <v>0</v>
      </c>
      <c r="W29" s="81">
        <v>0</v>
      </c>
      <c r="X29" s="81">
        <v>32519.77</v>
      </c>
      <c r="Y29" s="81">
        <v>0</v>
      </c>
      <c r="Z29" s="172"/>
      <c r="AA29" s="164"/>
      <c r="AB29" s="131"/>
      <c r="AC29" s="81">
        <v>31426.29</v>
      </c>
      <c r="AD29" s="259">
        <v>32519.77</v>
      </c>
      <c r="AE29" s="81">
        <v>81214.100000000006</v>
      </c>
      <c r="AF29" s="81">
        <v>15071.21</v>
      </c>
      <c r="AG29" s="81">
        <v>38465.49</v>
      </c>
      <c r="AH29" s="81">
        <v>17264.669999999998</v>
      </c>
      <c r="AI29" s="81">
        <v>25397.18</v>
      </c>
      <c r="AJ29" s="81">
        <v>70249.600000000006</v>
      </c>
      <c r="AK29" s="81"/>
      <c r="AL29" s="81"/>
      <c r="AM29" s="81"/>
      <c r="AN29" s="81"/>
      <c r="AO29" s="81"/>
      <c r="AP29" s="80"/>
      <c r="AQ29" s="155"/>
      <c r="AR29" s="66" t="s">
        <v>40</v>
      </c>
      <c r="AS29" s="149"/>
      <c r="AT29" s="3"/>
    </row>
    <row r="30" spans="1:53" ht="38.25" x14ac:dyDescent="0.25">
      <c r="A30" s="75" t="s">
        <v>391</v>
      </c>
      <c r="B30" s="225" t="s">
        <v>562</v>
      </c>
      <c r="C30" s="79" t="s">
        <v>33</v>
      </c>
      <c r="D30" s="142" t="s">
        <v>737</v>
      </c>
      <c r="E30" s="66" t="s">
        <v>95</v>
      </c>
      <c r="F30" s="79" t="s">
        <v>68</v>
      </c>
      <c r="G30" s="79">
        <v>12</v>
      </c>
      <c r="H30" s="79" t="s">
        <v>55</v>
      </c>
      <c r="I30" s="79">
        <v>2023</v>
      </c>
      <c r="J30" s="79">
        <v>2023</v>
      </c>
      <c r="K30" s="79"/>
      <c r="L30" s="79" t="s">
        <v>37</v>
      </c>
      <c r="M30" s="151"/>
      <c r="N30" s="79" t="s">
        <v>35</v>
      </c>
      <c r="O30" s="79" t="s">
        <v>38</v>
      </c>
      <c r="P30" s="80" t="s">
        <v>45</v>
      </c>
      <c r="Q30" s="79" t="s">
        <v>70</v>
      </c>
      <c r="R30" s="80">
        <v>1</v>
      </c>
      <c r="S30" s="79" t="s">
        <v>37</v>
      </c>
      <c r="T30" s="79" t="s">
        <v>37</v>
      </c>
      <c r="U30" s="81">
        <v>33126.81</v>
      </c>
      <c r="V30" s="81">
        <v>0</v>
      </c>
      <c r="W30" s="81">
        <v>0</v>
      </c>
      <c r="X30" s="81">
        <v>33126.81</v>
      </c>
      <c r="Y30" s="81">
        <v>0</v>
      </c>
      <c r="Z30" s="172"/>
      <c r="AA30" s="82"/>
      <c r="AB30" s="131"/>
      <c r="AC30" s="81">
        <v>32012.92</v>
      </c>
      <c r="AD30" s="259">
        <v>33126.81</v>
      </c>
      <c r="AE30" s="81">
        <v>82730.100000000006</v>
      </c>
      <c r="AF30" s="81">
        <v>15352.54</v>
      </c>
      <c r="AG30" s="81">
        <v>39183.51</v>
      </c>
      <c r="AH30" s="81">
        <v>17586.939999999999</v>
      </c>
      <c r="AI30" s="81">
        <v>25871.26</v>
      </c>
      <c r="AJ30" s="81">
        <v>71560.92</v>
      </c>
      <c r="AK30" s="81"/>
      <c r="AL30" s="81"/>
      <c r="AM30" s="81"/>
      <c r="AN30" s="81"/>
      <c r="AO30" s="81"/>
      <c r="AP30" s="80"/>
      <c r="AQ30" s="155"/>
      <c r="AR30" s="66" t="s">
        <v>40</v>
      </c>
      <c r="AS30" s="149"/>
      <c r="AT30" s="3"/>
    </row>
    <row r="31" spans="1:53" ht="38.25" x14ac:dyDescent="0.25">
      <c r="A31" s="75" t="s">
        <v>392</v>
      </c>
      <c r="B31" s="225" t="s">
        <v>563</v>
      </c>
      <c r="C31" s="79" t="s">
        <v>33</v>
      </c>
      <c r="D31" s="142" t="s">
        <v>737</v>
      </c>
      <c r="E31" s="66" t="s">
        <v>103</v>
      </c>
      <c r="F31" s="79" t="s">
        <v>68</v>
      </c>
      <c r="G31" s="79">
        <v>12</v>
      </c>
      <c r="H31" s="79" t="s">
        <v>55</v>
      </c>
      <c r="I31" s="79">
        <v>2023</v>
      </c>
      <c r="J31" s="79">
        <v>2023</v>
      </c>
      <c r="K31" s="66"/>
      <c r="L31" s="80" t="s">
        <v>37</v>
      </c>
      <c r="M31" s="151"/>
      <c r="N31" s="79" t="s">
        <v>35</v>
      </c>
      <c r="O31" s="79" t="s">
        <v>38</v>
      </c>
      <c r="P31" s="80" t="s">
        <v>45</v>
      </c>
      <c r="Q31" s="79" t="s">
        <v>70</v>
      </c>
      <c r="R31" s="80">
        <v>1</v>
      </c>
      <c r="S31" s="79" t="s">
        <v>37</v>
      </c>
      <c r="T31" s="79" t="s">
        <v>37</v>
      </c>
      <c r="U31" s="81">
        <v>43967.4</v>
      </c>
      <c r="V31" s="81">
        <v>0</v>
      </c>
      <c r="W31" s="81">
        <v>0</v>
      </c>
      <c r="X31" s="81">
        <v>43967.4</v>
      </c>
      <c r="Y31" s="81">
        <v>0</v>
      </c>
      <c r="Z31" s="172"/>
      <c r="AA31" s="164"/>
      <c r="AB31" s="131"/>
      <c r="AC31" s="81">
        <v>42488.99</v>
      </c>
      <c r="AD31" s="259">
        <v>43967.4</v>
      </c>
      <c r="AE31" s="81">
        <v>109803.15</v>
      </c>
      <c r="AF31" s="81">
        <v>20376.580000000002</v>
      </c>
      <c r="AG31" s="81">
        <v>52006.13</v>
      </c>
      <c r="AH31" s="81">
        <v>23342.18</v>
      </c>
      <c r="AI31" s="81">
        <v>34337.519999999997</v>
      </c>
      <c r="AJ31" s="81">
        <v>94978.91</v>
      </c>
      <c r="AK31" s="81"/>
      <c r="AL31" s="81"/>
      <c r="AM31" s="81"/>
      <c r="AN31" s="81"/>
      <c r="AO31" s="81"/>
      <c r="AP31" s="80"/>
      <c r="AQ31" s="155"/>
      <c r="AR31" s="66" t="s">
        <v>40</v>
      </c>
      <c r="AS31" s="149"/>
      <c r="AT31" s="3"/>
    </row>
    <row r="32" spans="1:53" ht="38.25" x14ac:dyDescent="0.25">
      <c r="A32" s="75" t="s">
        <v>393</v>
      </c>
      <c r="B32" s="225" t="s">
        <v>564</v>
      </c>
      <c r="C32" s="79" t="s">
        <v>33</v>
      </c>
      <c r="D32" s="142" t="s">
        <v>737</v>
      </c>
      <c r="E32" s="66" t="s">
        <v>104</v>
      </c>
      <c r="F32" s="79" t="s">
        <v>68</v>
      </c>
      <c r="G32" s="79">
        <v>12</v>
      </c>
      <c r="H32" s="79" t="s">
        <v>55</v>
      </c>
      <c r="I32" s="79">
        <v>2023</v>
      </c>
      <c r="J32" s="79">
        <v>2023</v>
      </c>
      <c r="K32" s="79"/>
      <c r="L32" s="79" t="s">
        <v>37</v>
      </c>
      <c r="M32" s="151"/>
      <c r="N32" s="79" t="s">
        <v>35</v>
      </c>
      <c r="O32" s="79" t="s">
        <v>38</v>
      </c>
      <c r="P32" s="80" t="s">
        <v>45</v>
      </c>
      <c r="Q32" s="79" t="s">
        <v>70</v>
      </c>
      <c r="R32" s="80">
        <v>1</v>
      </c>
      <c r="S32" s="79" t="s">
        <v>37</v>
      </c>
      <c r="T32" s="79" t="s">
        <v>37</v>
      </c>
      <c r="U32" s="81" t="s">
        <v>920</v>
      </c>
      <c r="V32" s="81">
        <v>0</v>
      </c>
      <c r="W32" s="81">
        <v>0</v>
      </c>
      <c r="X32" s="81">
        <v>44585.65</v>
      </c>
      <c r="Y32" s="81">
        <v>0</v>
      </c>
      <c r="Z32" s="172"/>
      <c r="AA32" s="82"/>
      <c r="AB32" s="131"/>
      <c r="AC32" s="81">
        <v>43086.46</v>
      </c>
      <c r="AD32" s="259">
        <v>44585.65</v>
      </c>
      <c r="AE32" s="81">
        <v>111347.15</v>
      </c>
      <c r="AF32" s="81">
        <v>20663.11</v>
      </c>
      <c r="AG32" s="81">
        <v>52737.42</v>
      </c>
      <c r="AH32" s="81">
        <v>23670.41</v>
      </c>
      <c r="AI32" s="81">
        <v>34820.35</v>
      </c>
      <c r="AJ32" s="81">
        <v>96314.45</v>
      </c>
      <c r="AK32" s="81"/>
      <c r="AL32" s="81"/>
      <c r="AM32" s="81"/>
      <c r="AN32" s="81"/>
      <c r="AO32" s="81"/>
      <c r="AP32" s="80"/>
      <c r="AQ32" s="155"/>
      <c r="AR32" s="66" t="s">
        <v>40</v>
      </c>
      <c r="AS32" s="149"/>
      <c r="AT32" s="3"/>
    </row>
    <row r="33" spans="1:46" ht="38.25" x14ac:dyDescent="0.25">
      <c r="A33" s="75" t="s">
        <v>394</v>
      </c>
      <c r="B33" s="225" t="s">
        <v>565</v>
      </c>
      <c r="C33" s="79" t="s">
        <v>33</v>
      </c>
      <c r="D33" s="142" t="s">
        <v>737</v>
      </c>
      <c r="E33" s="66" t="s">
        <v>105</v>
      </c>
      <c r="F33" s="79" t="s">
        <v>68</v>
      </c>
      <c r="G33" s="79">
        <v>12</v>
      </c>
      <c r="H33" s="79" t="s">
        <v>55</v>
      </c>
      <c r="I33" s="79">
        <v>2023</v>
      </c>
      <c r="J33" s="79">
        <v>2023</v>
      </c>
      <c r="K33" s="79"/>
      <c r="L33" s="79" t="s">
        <v>37</v>
      </c>
      <c r="M33" s="151"/>
      <c r="N33" s="79" t="s">
        <v>35</v>
      </c>
      <c r="O33" s="79" t="s">
        <v>38</v>
      </c>
      <c r="P33" s="80" t="s">
        <v>45</v>
      </c>
      <c r="Q33" s="79" t="s">
        <v>70</v>
      </c>
      <c r="R33" s="80">
        <v>1</v>
      </c>
      <c r="S33" s="79" t="s">
        <v>37</v>
      </c>
      <c r="T33" s="79" t="s">
        <v>37</v>
      </c>
      <c r="U33" s="81">
        <v>44585.65</v>
      </c>
      <c r="V33" s="81">
        <v>0</v>
      </c>
      <c r="W33" s="81">
        <v>0</v>
      </c>
      <c r="X33" s="81">
        <v>44585.65</v>
      </c>
      <c r="Y33" s="81">
        <v>0</v>
      </c>
      <c r="Z33" s="172"/>
      <c r="AA33" s="82"/>
      <c r="AB33" s="131"/>
      <c r="AC33" s="81">
        <v>43086.46</v>
      </c>
      <c r="AD33" s="259">
        <v>44585.65</v>
      </c>
      <c r="AE33" s="81">
        <v>111347.15</v>
      </c>
      <c r="AF33" s="81">
        <v>20663.11</v>
      </c>
      <c r="AG33" s="81">
        <v>52737.42</v>
      </c>
      <c r="AH33" s="81">
        <v>23670.41</v>
      </c>
      <c r="AI33" s="81">
        <v>34820.35</v>
      </c>
      <c r="AJ33" s="81">
        <v>96314.45</v>
      </c>
      <c r="AK33" s="81"/>
      <c r="AL33" s="81"/>
      <c r="AM33" s="81"/>
      <c r="AN33" s="81"/>
      <c r="AO33" s="81"/>
      <c r="AP33" s="80"/>
      <c r="AQ33" s="155"/>
      <c r="AR33" s="66" t="s">
        <v>40</v>
      </c>
      <c r="AS33" s="149"/>
      <c r="AT33" s="3"/>
    </row>
    <row r="34" spans="1:46" ht="38.25" x14ac:dyDescent="0.25">
      <c r="A34" s="75" t="s">
        <v>395</v>
      </c>
      <c r="B34" s="225" t="s">
        <v>566</v>
      </c>
      <c r="C34" s="79" t="s">
        <v>33</v>
      </c>
      <c r="D34" s="142" t="s">
        <v>737</v>
      </c>
      <c r="E34" s="66" t="s">
        <v>128</v>
      </c>
      <c r="F34" s="79" t="s">
        <v>68</v>
      </c>
      <c r="G34" s="79">
        <v>12</v>
      </c>
      <c r="H34" s="79" t="s">
        <v>55</v>
      </c>
      <c r="I34" s="79">
        <v>2023</v>
      </c>
      <c r="J34" s="79">
        <v>2023</v>
      </c>
      <c r="K34" s="79"/>
      <c r="L34" s="79" t="s">
        <v>37</v>
      </c>
      <c r="M34" s="151"/>
      <c r="N34" s="79" t="s">
        <v>35</v>
      </c>
      <c r="O34" s="79" t="s">
        <v>38</v>
      </c>
      <c r="P34" s="79" t="s">
        <v>45</v>
      </c>
      <c r="Q34" s="79" t="s">
        <v>70</v>
      </c>
      <c r="R34" s="80">
        <v>1</v>
      </c>
      <c r="S34" s="79" t="s">
        <v>37</v>
      </c>
      <c r="T34" s="79" t="s">
        <v>37</v>
      </c>
      <c r="U34" s="81">
        <v>96881.88</v>
      </c>
      <c r="V34" s="81">
        <v>0</v>
      </c>
      <c r="W34" s="81">
        <v>0</v>
      </c>
      <c r="X34" s="81">
        <v>96881.88</v>
      </c>
      <c r="Y34" s="81">
        <v>0</v>
      </c>
      <c r="Z34" s="172"/>
      <c r="AA34" s="82"/>
      <c r="AB34" s="131"/>
      <c r="AC34" s="81">
        <v>93624.22</v>
      </c>
      <c r="AD34" s="259">
        <v>96881.88</v>
      </c>
      <c r="AE34" s="81">
        <v>241950.5</v>
      </c>
      <c r="AF34" s="81">
        <v>44899.66</v>
      </c>
      <c r="AG34" s="81">
        <v>114595.16</v>
      </c>
      <c r="AH34" s="81">
        <v>51434.35</v>
      </c>
      <c r="AI34" s="81">
        <v>75662.490000000005</v>
      </c>
      <c r="AJ34" s="81">
        <v>209285.39</v>
      </c>
      <c r="AK34" s="81"/>
      <c r="AL34" s="81"/>
      <c r="AM34" s="81"/>
      <c r="AN34" s="81"/>
      <c r="AO34" s="81"/>
      <c r="AP34" s="173"/>
      <c r="AQ34" s="155"/>
      <c r="AR34" s="66" t="s">
        <v>40</v>
      </c>
      <c r="AS34" s="149"/>
      <c r="AT34" s="3"/>
    </row>
    <row r="35" spans="1:46" ht="38.25" x14ac:dyDescent="0.25">
      <c r="A35" s="75" t="s">
        <v>396</v>
      </c>
      <c r="B35" s="225" t="s">
        <v>567</v>
      </c>
      <c r="C35" s="79" t="s">
        <v>33</v>
      </c>
      <c r="D35" s="142" t="s">
        <v>737</v>
      </c>
      <c r="E35" s="66" t="s">
        <v>114</v>
      </c>
      <c r="F35" s="79" t="s">
        <v>74</v>
      </c>
      <c r="G35" s="79">
        <v>6</v>
      </c>
      <c r="H35" s="79" t="s">
        <v>55</v>
      </c>
      <c r="I35" s="79">
        <v>2023</v>
      </c>
      <c r="J35" s="79">
        <v>2023</v>
      </c>
      <c r="K35" s="79"/>
      <c r="L35" s="79" t="s">
        <v>37</v>
      </c>
      <c r="M35" s="79"/>
      <c r="N35" s="79" t="s">
        <v>35</v>
      </c>
      <c r="O35" s="79" t="s">
        <v>38</v>
      </c>
      <c r="P35" s="80" t="s">
        <v>45</v>
      </c>
      <c r="Q35" s="79" t="s">
        <v>115</v>
      </c>
      <c r="R35" s="80">
        <v>1</v>
      </c>
      <c r="S35" s="79" t="s">
        <v>37</v>
      </c>
      <c r="T35" s="79" t="s">
        <v>37</v>
      </c>
      <c r="U35" s="81">
        <v>85000</v>
      </c>
      <c r="V35" s="81">
        <v>0</v>
      </c>
      <c r="W35" s="81">
        <v>0</v>
      </c>
      <c r="X35" s="81">
        <v>85000</v>
      </c>
      <c r="Y35" s="81" t="s">
        <v>50</v>
      </c>
      <c r="Z35" s="172"/>
      <c r="AA35" s="82"/>
      <c r="AB35" s="131"/>
      <c r="AC35" s="81">
        <v>0</v>
      </c>
      <c r="AD35" s="259">
        <v>85000</v>
      </c>
      <c r="AE35" s="81">
        <v>170000</v>
      </c>
      <c r="AF35" s="81">
        <v>0</v>
      </c>
      <c r="AG35" s="81">
        <v>60000</v>
      </c>
      <c r="AH35" s="81">
        <v>35000</v>
      </c>
      <c r="AI35" s="81">
        <v>50000</v>
      </c>
      <c r="AJ35" s="81">
        <v>0</v>
      </c>
      <c r="AK35" s="81"/>
      <c r="AL35" s="81"/>
      <c r="AM35" s="81"/>
      <c r="AN35" s="81"/>
      <c r="AO35" s="81"/>
      <c r="AP35" s="80"/>
      <c r="AQ35" s="155"/>
      <c r="AR35" s="66" t="s">
        <v>40</v>
      </c>
      <c r="AS35" s="149"/>
      <c r="AT35" s="3"/>
    </row>
    <row r="36" spans="1:46" ht="38.25" x14ac:dyDescent="0.25">
      <c r="A36" s="75" t="s">
        <v>397</v>
      </c>
      <c r="B36" s="225" t="s">
        <v>568</v>
      </c>
      <c r="C36" s="79" t="s">
        <v>33</v>
      </c>
      <c r="D36" s="142" t="s">
        <v>737</v>
      </c>
      <c r="E36" s="66" t="s">
        <v>122</v>
      </c>
      <c r="F36" s="79" t="s">
        <v>74</v>
      </c>
      <c r="G36" s="79">
        <v>9</v>
      </c>
      <c r="H36" s="79" t="s">
        <v>55</v>
      </c>
      <c r="I36" s="79">
        <v>2023</v>
      </c>
      <c r="J36" s="79">
        <v>2023</v>
      </c>
      <c r="K36" s="79"/>
      <c r="L36" s="79" t="s">
        <v>37</v>
      </c>
      <c r="M36" s="79"/>
      <c r="N36" s="79" t="s">
        <v>35</v>
      </c>
      <c r="O36" s="79" t="s">
        <v>38</v>
      </c>
      <c r="P36" s="79" t="s">
        <v>45</v>
      </c>
      <c r="Q36" s="79" t="s">
        <v>100</v>
      </c>
      <c r="R36" s="80">
        <v>1</v>
      </c>
      <c r="S36" s="79" t="s">
        <v>37</v>
      </c>
      <c r="T36" s="79" t="s">
        <v>37</v>
      </c>
      <c r="U36" s="81">
        <v>95000</v>
      </c>
      <c r="V36" s="81">
        <v>0</v>
      </c>
      <c r="W36" s="81">
        <v>0</v>
      </c>
      <c r="X36" s="81">
        <v>95000</v>
      </c>
      <c r="Y36" s="81" t="s">
        <v>50</v>
      </c>
      <c r="Z36" s="172"/>
      <c r="AA36" s="82"/>
      <c r="AB36" s="131"/>
      <c r="AC36" s="81">
        <v>70000</v>
      </c>
      <c r="AD36" s="259">
        <v>95000</v>
      </c>
      <c r="AE36" s="81">
        <v>100000</v>
      </c>
      <c r="AF36" s="81">
        <v>5000</v>
      </c>
      <c r="AG36" s="81">
        <v>40000</v>
      </c>
      <c r="AH36" s="81">
        <v>20000</v>
      </c>
      <c r="AI36" s="81">
        <v>18000</v>
      </c>
      <c r="AJ36" s="81">
        <v>252000</v>
      </c>
      <c r="AK36" s="81"/>
      <c r="AL36" s="81"/>
      <c r="AM36" s="81"/>
      <c r="AN36" s="81"/>
      <c r="AO36" s="81"/>
      <c r="AP36" s="80"/>
      <c r="AQ36" s="155"/>
      <c r="AR36" s="66" t="s">
        <v>40</v>
      </c>
      <c r="AS36" s="149"/>
      <c r="AT36" s="3"/>
    </row>
    <row r="37" spans="1:46" ht="38.25" x14ac:dyDescent="0.25">
      <c r="A37" s="75" t="s">
        <v>398</v>
      </c>
      <c r="B37" s="225" t="s">
        <v>569</v>
      </c>
      <c r="C37" s="79" t="s">
        <v>33</v>
      </c>
      <c r="D37" s="142" t="s">
        <v>737</v>
      </c>
      <c r="E37" s="66" t="s">
        <v>254</v>
      </c>
      <c r="F37" s="79" t="s">
        <v>66</v>
      </c>
      <c r="G37" s="79">
        <v>12</v>
      </c>
      <c r="H37" s="79" t="s">
        <v>37</v>
      </c>
      <c r="I37" s="79">
        <v>2023</v>
      </c>
      <c r="J37" s="79">
        <v>2023</v>
      </c>
      <c r="K37" s="79"/>
      <c r="L37" s="80"/>
      <c r="M37" s="151"/>
      <c r="N37" s="79" t="s">
        <v>35</v>
      </c>
      <c r="O37" s="79" t="s">
        <v>38</v>
      </c>
      <c r="P37" s="80" t="s">
        <v>45</v>
      </c>
      <c r="Q37" s="79" t="s">
        <v>49</v>
      </c>
      <c r="R37" s="80">
        <v>1</v>
      </c>
      <c r="S37" s="79" t="s">
        <v>37</v>
      </c>
      <c r="T37" s="79" t="s">
        <v>37</v>
      </c>
      <c r="U37" s="81">
        <v>6000</v>
      </c>
      <c r="V37" s="81">
        <v>0</v>
      </c>
      <c r="W37" s="81">
        <v>0</v>
      </c>
      <c r="X37" s="81">
        <v>6000</v>
      </c>
      <c r="Y37" s="81">
        <v>0</v>
      </c>
      <c r="Z37" s="79"/>
      <c r="AA37" s="79"/>
      <c r="AB37" s="131"/>
      <c r="AC37" s="81">
        <v>4000</v>
      </c>
      <c r="AD37" s="259">
        <v>6000</v>
      </c>
      <c r="AE37" s="81">
        <v>50000</v>
      </c>
      <c r="AF37" s="81">
        <v>12000</v>
      </c>
      <c r="AG37" s="81">
        <v>26000</v>
      </c>
      <c r="AH37" s="81">
        <v>10000</v>
      </c>
      <c r="AI37" s="81">
        <v>8000</v>
      </c>
      <c r="AJ37" s="81">
        <v>34000</v>
      </c>
      <c r="AK37" s="81"/>
      <c r="AL37" s="81"/>
      <c r="AM37" s="81"/>
      <c r="AN37" s="81"/>
      <c r="AO37" s="81"/>
      <c r="AP37" s="79"/>
      <c r="AQ37" s="155"/>
      <c r="AR37" s="66" t="s">
        <v>40</v>
      </c>
      <c r="AS37" s="149"/>
      <c r="AT37" s="3"/>
    </row>
    <row r="38" spans="1:46" ht="63.75" x14ac:dyDescent="0.25">
      <c r="A38" s="75" t="s">
        <v>399</v>
      </c>
      <c r="B38" s="225" t="s">
        <v>570</v>
      </c>
      <c r="C38" s="79" t="s">
        <v>33</v>
      </c>
      <c r="D38" s="142" t="s">
        <v>737</v>
      </c>
      <c r="E38" s="66" t="s">
        <v>255</v>
      </c>
      <c r="F38" s="79" t="s">
        <v>66</v>
      </c>
      <c r="G38" s="79">
        <v>6</v>
      </c>
      <c r="H38" s="79" t="s">
        <v>55</v>
      </c>
      <c r="I38" s="79">
        <v>2023</v>
      </c>
      <c r="J38" s="79">
        <v>2023</v>
      </c>
      <c r="K38" s="79"/>
      <c r="L38" s="80" t="s">
        <v>37</v>
      </c>
      <c r="M38" s="79"/>
      <c r="N38" s="79" t="s">
        <v>50</v>
      </c>
      <c r="O38" s="79" t="s">
        <v>38</v>
      </c>
      <c r="P38" s="80" t="s">
        <v>45</v>
      </c>
      <c r="Q38" s="79" t="s">
        <v>49</v>
      </c>
      <c r="R38" s="80">
        <v>1</v>
      </c>
      <c r="S38" s="79" t="s">
        <v>37</v>
      </c>
      <c r="T38" s="79" t="s">
        <v>37</v>
      </c>
      <c r="U38" s="81">
        <v>113067.02</v>
      </c>
      <c r="V38" s="81">
        <v>0</v>
      </c>
      <c r="W38" s="81">
        <v>0</v>
      </c>
      <c r="X38" s="81">
        <v>113067.02</v>
      </c>
      <c r="Y38" s="81">
        <v>0</v>
      </c>
      <c r="Z38" s="172"/>
      <c r="AA38" s="82"/>
      <c r="AB38" s="148"/>
      <c r="AC38" s="81">
        <v>122438.41560457399</v>
      </c>
      <c r="AD38" s="259">
        <v>113067.020817595</v>
      </c>
      <c r="AE38" s="81">
        <v>216097.951408283</v>
      </c>
      <c r="AF38" s="81">
        <v>25390.1344696331</v>
      </c>
      <c r="AG38" s="81">
        <v>95580.407036194796</v>
      </c>
      <c r="AH38" s="81">
        <v>55356.390145682599</v>
      </c>
      <c r="AI38" s="81">
        <v>73647.603776809803</v>
      </c>
      <c r="AJ38" s="81">
        <v>268422.07674122998</v>
      </c>
      <c r="AK38" s="81"/>
      <c r="AL38" s="81"/>
      <c r="AM38" s="81"/>
      <c r="AN38" s="81"/>
      <c r="AO38" s="81"/>
      <c r="AP38" s="80"/>
      <c r="AQ38" s="155"/>
      <c r="AR38" s="66" t="s">
        <v>40</v>
      </c>
      <c r="AS38" s="149"/>
      <c r="AT38" s="3"/>
    </row>
    <row r="39" spans="1:46" ht="38.25" x14ac:dyDescent="0.25">
      <c r="A39" s="75" t="s">
        <v>400</v>
      </c>
      <c r="B39" s="225" t="s">
        <v>571</v>
      </c>
      <c r="C39" s="79" t="s">
        <v>33</v>
      </c>
      <c r="D39" s="142" t="s">
        <v>737</v>
      </c>
      <c r="E39" s="66" t="s">
        <v>127</v>
      </c>
      <c r="F39" s="79" t="s">
        <v>68</v>
      </c>
      <c r="G39" s="79">
        <v>12</v>
      </c>
      <c r="H39" s="79" t="s">
        <v>55</v>
      </c>
      <c r="I39" s="79">
        <v>2023</v>
      </c>
      <c r="J39" s="79">
        <v>2023</v>
      </c>
      <c r="K39" s="66"/>
      <c r="L39" s="80" t="s">
        <v>37</v>
      </c>
      <c r="M39" s="151"/>
      <c r="N39" s="79" t="s">
        <v>35</v>
      </c>
      <c r="O39" s="79" t="s">
        <v>38</v>
      </c>
      <c r="P39" s="79" t="s">
        <v>45</v>
      </c>
      <c r="Q39" s="79" t="s">
        <v>49</v>
      </c>
      <c r="R39" s="80">
        <v>1</v>
      </c>
      <c r="S39" s="79" t="s">
        <v>37</v>
      </c>
      <c r="T39" s="79" t="s">
        <v>37</v>
      </c>
      <c r="U39" s="81">
        <v>86490.44</v>
      </c>
      <c r="V39" s="81">
        <v>0</v>
      </c>
      <c r="W39" s="81">
        <v>0</v>
      </c>
      <c r="X39" s="81">
        <v>86490.44</v>
      </c>
      <c r="Y39" s="81" t="s">
        <v>37</v>
      </c>
      <c r="Z39" s="82"/>
      <c r="AA39" s="174"/>
      <c r="AB39" s="131"/>
      <c r="AC39" s="81">
        <v>93659.076678962796</v>
      </c>
      <c r="AD39" s="259">
        <v>86490.442728510607</v>
      </c>
      <c r="AE39" s="81">
        <v>165303.793757676</v>
      </c>
      <c r="AF39" s="81">
        <v>19422.1440994513</v>
      </c>
      <c r="AG39" s="81">
        <v>73114.084557584094</v>
      </c>
      <c r="AH39" s="81">
        <v>42344.785039274699</v>
      </c>
      <c r="AI39" s="81">
        <v>56336.620621023598</v>
      </c>
      <c r="AJ39" s="81">
        <v>205329.05251751799</v>
      </c>
      <c r="AK39" s="81"/>
      <c r="AL39" s="81"/>
      <c r="AM39" s="81"/>
      <c r="AN39" s="81"/>
      <c r="AO39" s="81"/>
      <c r="AP39" s="80"/>
      <c r="AQ39" s="66"/>
      <c r="AR39" s="66" t="s">
        <v>40</v>
      </c>
      <c r="AS39" s="149"/>
      <c r="AT39" s="3"/>
    </row>
    <row r="40" spans="1:46" ht="38.25" x14ac:dyDescent="0.25">
      <c r="A40" s="75" t="s">
        <v>401</v>
      </c>
      <c r="B40" s="225" t="s">
        <v>572</v>
      </c>
      <c r="C40" s="79" t="s">
        <v>33</v>
      </c>
      <c r="D40" s="142" t="s">
        <v>737</v>
      </c>
      <c r="E40" s="66" t="s">
        <v>256</v>
      </c>
      <c r="F40" s="79" t="s">
        <v>68</v>
      </c>
      <c r="G40" s="79">
        <v>12</v>
      </c>
      <c r="H40" s="79" t="s">
        <v>55</v>
      </c>
      <c r="I40" s="79">
        <v>2023</v>
      </c>
      <c r="J40" s="79">
        <v>2023</v>
      </c>
      <c r="K40" s="66"/>
      <c r="L40" s="80" t="s">
        <v>37</v>
      </c>
      <c r="M40" s="151"/>
      <c r="N40" s="79" t="s">
        <v>35</v>
      </c>
      <c r="O40" s="79" t="s">
        <v>38</v>
      </c>
      <c r="P40" s="79" t="s">
        <v>45</v>
      </c>
      <c r="Q40" s="79">
        <v>33141300</v>
      </c>
      <c r="R40" s="80">
        <v>2</v>
      </c>
      <c r="S40" s="79" t="s">
        <v>37</v>
      </c>
      <c r="T40" s="79" t="s">
        <v>37</v>
      </c>
      <c r="U40" s="81">
        <v>27703.17</v>
      </c>
      <c r="V40" s="81">
        <v>0</v>
      </c>
      <c r="W40" s="81">
        <v>0</v>
      </c>
      <c r="X40" s="81">
        <v>27703.17</v>
      </c>
      <c r="Y40" s="81" t="s">
        <v>37</v>
      </c>
      <c r="Z40" s="82"/>
      <c r="AA40" s="164"/>
      <c r="AB40" s="131"/>
      <c r="AC40" s="81">
        <v>29999.305200681501</v>
      </c>
      <c r="AD40" s="259">
        <v>27703.168559395501</v>
      </c>
      <c r="AE40" s="81">
        <v>52947.339815927298</v>
      </c>
      <c r="AF40" s="81">
        <v>6220.9755760055205</v>
      </c>
      <c r="AG40" s="81">
        <v>23418.677771399201</v>
      </c>
      <c r="AH40" s="81">
        <v>13563.171612344</v>
      </c>
      <c r="AI40" s="81">
        <v>18044.8018057892</v>
      </c>
      <c r="AJ40" s="81">
        <v>65767.559658458107</v>
      </c>
      <c r="AK40" s="81"/>
      <c r="AL40" s="81"/>
      <c r="AM40" s="81"/>
      <c r="AN40" s="81"/>
      <c r="AO40" s="81"/>
      <c r="AP40" s="80"/>
      <c r="AQ40" s="66"/>
      <c r="AR40" s="66" t="s">
        <v>40</v>
      </c>
      <c r="AS40" s="149"/>
      <c r="AT40" s="3"/>
    </row>
    <row r="41" spans="1:46" ht="38.25" x14ac:dyDescent="0.25">
      <c r="A41" s="75" t="s">
        <v>402</v>
      </c>
      <c r="B41" s="225" t="s">
        <v>573</v>
      </c>
      <c r="C41" s="79" t="s">
        <v>33</v>
      </c>
      <c r="D41" s="142" t="s">
        <v>737</v>
      </c>
      <c r="E41" s="66" t="s">
        <v>257</v>
      </c>
      <c r="F41" s="79" t="s">
        <v>68</v>
      </c>
      <c r="G41" s="79">
        <v>36</v>
      </c>
      <c r="H41" s="79" t="s">
        <v>35</v>
      </c>
      <c r="I41" s="79">
        <v>2023</v>
      </c>
      <c r="J41" s="79">
        <v>2023</v>
      </c>
      <c r="K41" s="79"/>
      <c r="L41" s="79" t="s">
        <v>37</v>
      </c>
      <c r="M41" s="79"/>
      <c r="N41" s="79" t="s">
        <v>35</v>
      </c>
      <c r="O41" s="79" t="s">
        <v>38</v>
      </c>
      <c r="P41" s="80" t="s">
        <v>45</v>
      </c>
      <c r="Q41" s="79">
        <v>33141411</v>
      </c>
      <c r="R41" s="80">
        <v>3</v>
      </c>
      <c r="S41" s="79" t="s">
        <v>37</v>
      </c>
      <c r="T41" s="79" t="s">
        <v>50</v>
      </c>
      <c r="U41" s="81">
        <v>19089.21</v>
      </c>
      <c r="V41" s="81">
        <v>0</v>
      </c>
      <c r="W41" s="81">
        <v>0</v>
      </c>
      <c r="X41" s="81">
        <v>19089.21</v>
      </c>
      <c r="Y41" s="81" t="s">
        <v>37</v>
      </c>
      <c r="Z41" s="172"/>
      <c r="AA41" s="152"/>
      <c r="AB41" s="79"/>
      <c r="AC41" s="81">
        <v>20671.392844072001</v>
      </c>
      <c r="AD41" s="259">
        <v>19089.2114495971</v>
      </c>
      <c r="AE41" s="81">
        <v>36484.020348536003</v>
      </c>
      <c r="AF41" s="81">
        <v>4286.6402786577</v>
      </c>
      <c r="AG41" s="81">
        <v>16136.930000976499</v>
      </c>
      <c r="AH41" s="81">
        <v>9345.8714038469698</v>
      </c>
      <c r="AI41" s="81">
        <v>12433.994201719501</v>
      </c>
      <c r="AJ41" s="81">
        <v>45317.951632594501</v>
      </c>
      <c r="AK41" s="81"/>
      <c r="AL41" s="81"/>
      <c r="AM41" s="81"/>
      <c r="AN41" s="81"/>
      <c r="AO41" s="81"/>
      <c r="AP41" s="80"/>
      <c r="AQ41" s="66"/>
      <c r="AR41" s="66" t="s">
        <v>40</v>
      </c>
      <c r="AS41" s="149"/>
      <c r="AT41" s="3"/>
    </row>
    <row r="42" spans="1:46" ht="38.25" x14ac:dyDescent="0.25">
      <c r="A42" s="75" t="s">
        <v>403</v>
      </c>
      <c r="B42" s="225" t="s">
        <v>574</v>
      </c>
      <c r="C42" s="79" t="s">
        <v>33</v>
      </c>
      <c r="D42" s="142" t="s">
        <v>737</v>
      </c>
      <c r="E42" s="66" t="s">
        <v>258</v>
      </c>
      <c r="F42" s="79" t="s">
        <v>68</v>
      </c>
      <c r="G42" s="79">
        <v>12</v>
      </c>
      <c r="H42" s="79" t="s">
        <v>55</v>
      </c>
      <c r="I42" s="79">
        <v>2023</v>
      </c>
      <c r="J42" s="79">
        <v>2023</v>
      </c>
      <c r="K42" s="66"/>
      <c r="L42" s="80" t="s">
        <v>37</v>
      </c>
      <c r="M42" s="151"/>
      <c r="N42" s="79" t="s">
        <v>35</v>
      </c>
      <c r="O42" s="79" t="s">
        <v>38</v>
      </c>
      <c r="P42" s="79" t="s">
        <v>45</v>
      </c>
      <c r="Q42" s="79">
        <v>33157000</v>
      </c>
      <c r="R42" s="80">
        <v>1</v>
      </c>
      <c r="S42" s="79" t="s">
        <v>37</v>
      </c>
      <c r="T42" s="79" t="s">
        <v>37</v>
      </c>
      <c r="U42" s="81">
        <v>73901.539999999994</v>
      </c>
      <c r="V42" s="81">
        <v>0</v>
      </c>
      <c r="W42" s="81">
        <v>0</v>
      </c>
      <c r="X42" s="81">
        <v>73901.740000000005</v>
      </c>
      <c r="Y42" s="81" t="s">
        <v>37</v>
      </c>
      <c r="Z42" s="82"/>
      <c r="AA42" s="164"/>
      <c r="AB42" s="131"/>
      <c r="AC42" s="81">
        <v>80026.758240515395</v>
      </c>
      <c r="AD42" s="259">
        <v>73901.537317891794</v>
      </c>
      <c r="AE42" s="81">
        <v>141243.40329159901</v>
      </c>
      <c r="AF42" s="81">
        <v>16595.201292523099</v>
      </c>
      <c r="AG42" s="81">
        <v>62472.142330873699</v>
      </c>
      <c r="AH42" s="81">
        <v>36181.393146765702</v>
      </c>
      <c r="AI42" s="81">
        <v>48136.681231440598</v>
      </c>
      <c r="AJ42" s="81">
        <v>175442.883148391</v>
      </c>
      <c r="AK42" s="81"/>
      <c r="AL42" s="81"/>
      <c r="AM42" s="81"/>
      <c r="AN42" s="81"/>
      <c r="AO42" s="81"/>
      <c r="AP42" s="80"/>
      <c r="AQ42" s="169"/>
      <c r="AR42" s="66" t="s">
        <v>40</v>
      </c>
      <c r="AS42" s="149"/>
    </row>
    <row r="43" spans="1:46" ht="38.25" x14ac:dyDescent="0.25">
      <c r="A43" s="75" t="s">
        <v>404</v>
      </c>
      <c r="B43" s="225" t="s">
        <v>575</v>
      </c>
      <c r="C43" s="79" t="s">
        <v>33</v>
      </c>
      <c r="D43" s="142" t="s">
        <v>737</v>
      </c>
      <c r="E43" s="66" t="s">
        <v>259</v>
      </c>
      <c r="F43" s="79" t="s">
        <v>68</v>
      </c>
      <c r="G43" s="79">
        <v>9</v>
      </c>
      <c r="H43" s="79" t="s">
        <v>55</v>
      </c>
      <c r="I43" s="79">
        <v>2023</v>
      </c>
      <c r="J43" s="79">
        <v>2023</v>
      </c>
      <c r="K43" s="66"/>
      <c r="L43" s="80" t="s">
        <v>37</v>
      </c>
      <c r="M43" s="151"/>
      <c r="N43" s="79" t="s">
        <v>35</v>
      </c>
      <c r="O43" s="79" t="s">
        <v>38</v>
      </c>
      <c r="P43" s="79" t="s">
        <v>45</v>
      </c>
      <c r="Q43" s="79">
        <v>33696500</v>
      </c>
      <c r="R43" s="80">
        <v>1</v>
      </c>
      <c r="S43" s="79" t="s">
        <v>37</v>
      </c>
      <c r="T43" s="79" t="s">
        <v>37</v>
      </c>
      <c r="U43" s="81">
        <v>101915.7</v>
      </c>
      <c r="V43" s="81">
        <v>0</v>
      </c>
      <c r="W43" s="81">
        <v>0</v>
      </c>
      <c r="X43" s="81">
        <v>101905.7</v>
      </c>
      <c r="Y43" s="81" t="s">
        <v>37</v>
      </c>
      <c r="Z43" s="82"/>
      <c r="AA43" s="164"/>
      <c r="AB43" s="131"/>
      <c r="AC43" s="81">
        <v>98488.771656879893</v>
      </c>
      <c r="AD43" s="259">
        <v>101915.69950154</v>
      </c>
      <c r="AE43" s="81">
        <v>254521.83541287101</v>
      </c>
      <c r="AF43" s="81">
        <v>47232.570826102601</v>
      </c>
      <c r="AG43" s="81">
        <v>120549.33457946499</v>
      </c>
      <c r="AH43" s="81">
        <v>54106.788909963303</v>
      </c>
      <c r="AI43" s="81">
        <v>79593.783700999105</v>
      </c>
      <c r="AJ43" s="81">
        <v>220159.49901217801</v>
      </c>
      <c r="AK43" s="81"/>
      <c r="AL43" s="81"/>
      <c r="AM43" s="81"/>
      <c r="AN43" s="81"/>
      <c r="AO43" s="81"/>
      <c r="AP43" s="80"/>
      <c r="AQ43" s="175"/>
      <c r="AR43" s="66" t="s">
        <v>40</v>
      </c>
      <c r="AS43" s="149"/>
    </row>
    <row r="44" spans="1:46" ht="38.25" x14ac:dyDescent="0.25">
      <c r="A44" s="75" t="s">
        <v>405</v>
      </c>
      <c r="B44" s="225" t="s">
        <v>576</v>
      </c>
      <c r="C44" s="79" t="s">
        <v>33</v>
      </c>
      <c r="D44" s="142" t="s">
        <v>737</v>
      </c>
      <c r="E44" s="66" t="s">
        <v>261</v>
      </c>
      <c r="F44" s="79" t="s">
        <v>60</v>
      </c>
      <c r="G44" s="79">
        <v>24</v>
      </c>
      <c r="H44" s="79" t="s">
        <v>35</v>
      </c>
      <c r="I44" s="79">
        <v>2023</v>
      </c>
      <c r="J44" s="79">
        <v>2024</v>
      </c>
      <c r="K44" s="66"/>
      <c r="L44" s="80" t="s">
        <v>37</v>
      </c>
      <c r="M44" s="151"/>
      <c r="N44" s="79" t="s">
        <v>35</v>
      </c>
      <c r="O44" s="79" t="s">
        <v>38</v>
      </c>
      <c r="P44" s="79" t="s">
        <v>45</v>
      </c>
      <c r="Q44" s="79" t="s">
        <v>262</v>
      </c>
      <c r="R44" s="80">
        <v>2</v>
      </c>
      <c r="S44" s="79" t="s">
        <v>50</v>
      </c>
      <c r="T44" s="79" t="s">
        <v>50</v>
      </c>
      <c r="U44" s="81">
        <v>0</v>
      </c>
      <c r="V44" s="81">
        <v>8000</v>
      </c>
      <c r="W44" s="81">
        <v>8000</v>
      </c>
      <c r="X44" s="81">
        <v>16000</v>
      </c>
      <c r="Y44" s="81" t="s">
        <v>37</v>
      </c>
      <c r="Z44" s="82"/>
      <c r="AA44" s="164"/>
      <c r="AB44" s="131"/>
      <c r="AC44" s="81">
        <v>16000</v>
      </c>
      <c r="AD44" s="259">
        <v>16000</v>
      </c>
      <c r="AE44" s="81">
        <v>25000</v>
      </c>
      <c r="AF44" s="81">
        <v>12000</v>
      </c>
      <c r="AG44" s="81">
        <v>25000</v>
      </c>
      <c r="AH44" s="81">
        <v>10000</v>
      </c>
      <c r="AI44" s="81">
        <v>16000</v>
      </c>
      <c r="AJ44" s="81">
        <v>30000</v>
      </c>
      <c r="AK44" s="81"/>
      <c r="AL44" s="81"/>
      <c r="AM44" s="81"/>
      <c r="AN44" s="81"/>
      <c r="AO44" s="81"/>
      <c r="AP44" s="80"/>
      <c r="AQ44" s="175"/>
      <c r="AR44" s="66" t="s">
        <v>40</v>
      </c>
      <c r="AS44" s="149"/>
    </row>
    <row r="45" spans="1:46" ht="51" x14ac:dyDescent="0.25">
      <c r="A45" s="75" t="s">
        <v>406</v>
      </c>
      <c r="B45" s="225" t="s">
        <v>577</v>
      </c>
      <c r="C45" s="176">
        <v>3990570925</v>
      </c>
      <c r="D45" s="66" t="s">
        <v>42</v>
      </c>
      <c r="E45" s="66" t="s">
        <v>282</v>
      </c>
      <c r="F45" s="66" t="s">
        <v>43</v>
      </c>
      <c r="G45" s="66">
        <v>12</v>
      </c>
      <c r="H45" s="66" t="s">
        <v>37</v>
      </c>
      <c r="I45" s="66">
        <v>2023</v>
      </c>
      <c r="J45" s="66">
        <v>2023</v>
      </c>
      <c r="K45" s="66" t="s">
        <v>84</v>
      </c>
      <c r="L45" s="66" t="s">
        <v>44</v>
      </c>
      <c r="M45" s="66"/>
      <c r="N45" s="66" t="s">
        <v>37</v>
      </c>
      <c r="O45" s="79" t="s">
        <v>38</v>
      </c>
      <c r="P45" s="66" t="s">
        <v>45</v>
      </c>
      <c r="Q45" s="66" t="s">
        <v>61</v>
      </c>
      <c r="R45" s="79">
        <v>1</v>
      </c>
      <c r="S45" s="79" t="s">
        <v>37</v>
      </c>
      <c r="T45" s="66" t="s">
        <v>37</v>
      </c>
      <c r="U45" s="81"/>
      <c r="V45" s="81">
        <v>0</v>
      </c>
      <c r="W45" s="81">
        <v>0</v>
      </c>
      <c r="X45" s="81"/>
      <c r="Y45" s="81" t="s">
        <v>37</v>
      </c>
      <c r="Z45" s="66" t="s">
        <v>37</v>
      </c>
      <c r="AA45" s="66">
        <v>226120</v>
      </c>
      <c r="AB45" s="66" t="s">
        <v>46</v>
      </c>
      <c r="AC45" s="94">
        <v>0</v>
      </c>
      <c r="AD45" s="262">
        <v>0</v>
      </c>
      <c r="AE45" s="94">
        <v>264700</v>
      </c>
      <c r="AF45" s="94">
        <v>0</v>
      </c>
      <c r="AG45" s="94">
        <v>0</v>
      </c>
      <c r="AH45" s="94">
        <v>0</v>
      </c>
      <c r="AI45" s="94">
        <v>0</v>
      </c>
      <c r="AJ45" s="94">
        <v>0</v>
      </c>
      <c r="AK45" s="94"/>
      <c r="AL45" s="94"/>
      <c r="AM45" s="94"/>
      <c r="AN45" s="94"/>
      <c r="AO45" s="94"/>
      <c r="AP45" s="66"/>
      <c r="AQ45" s="66" t="s">
        <v>283</v>
      </c>
      <c r="AR45" s="66" t="s">
        <v>41</v>
      </c>
      <c r="AS45" s="149"/>
    </row>
    <row r="46" spans="1:46" ht="38.25" x14ac:dyDescent="0.25">
      <c r="A46" s="75" t="s">
        <v>407</v>
      </c>
      <c r="B46" s="225" t="s">
        <v>578</v>
      </c>
      <c r="C46" s="104" t="s">
        <v>33</v>
      </c>
      <c r="D46" s="104" t="s">
        <v>42</v>
      </c>
      <c r="E46" s="66" t="s">
        <v>284</v>
      </c>
      <c r="F46" s="104" t="s">
        <v>285</v>
      </c>
      <c r="G46" s="79">
        <v>12</v>
      </c>
      <c r="H46" s="79" t="s">
        <v>37</v>
      </c>
      <c r="I46" s="79">
        <v>2023</v>
      </c>
      <c r="J46" s="79">
        <v>2023</v>
      </c>
      <c r="K46" s="79" t="s">
        <v>286</v>
      </c>
      <c r="L46" s="79" t="s">
        <v>44</v>
      </c>
      <c r="M46" s="79"/>
      <c r="N46" s="79" t="s">
        <v>37</v>
      </c>
      <c r="O46" s="79" t="s">
        <v>38</v>
      </c>
      <c r="P46" s="79" t="s">
        <v>45</v>
      </c>
      <c r="Q46" s="152" t="s">
        <v>287</v>
      </c>
      <c r="R46" s="80">
        <v>1</v>
      </c>
      <c r="S46" s="79" t="s">
        <v>37</v>
      </c>
      <c r="T46" s="177" t="s">
        <v>37</v>
      </c>
      <c r="U46" s="81">
        <v>13066.2</v>
      </c>
      <c r="V46" s="81">
        <v>0</v>
      </c>
      <c r="W46" s="81">
        <v>0</v>
      </c>
      <c r="X46" s="81">
        <v>13066.2</v>
      </c>
      <c r="Y46" s="81" t="s">
        <v>37</v>
      </c>
      <c r="Z46" s="178" t="s">
        <v>37</v>
      </c>
      <c r="AA46" s="179"/>
      <c r="AB46" s="178"/>
      <c r="AC46" s="94">
        <v>33598.800000000003</v>
      </c>
      <c r="AD46" s="262">
        <v>13066.2</v>
      </c>
      <c r="AE46" s="94">
        <v>27962.400000000001</v>
      </c>
      <c r="AF46" s="94">
        <v>11201.64</v>
      </c>
      <c r="AG46" s="94">
        <v>5599.8</v>
      </c>
      <c r="AH46" s="94">
        <v>5599.8</v>
      </c>
      <c r="AI46" s="94">
        <v>48531.6</v>
      </c>
      <c r="AJ46" s="94">
        <v>42931.8</v>
      </c>
      <c r="AK46" s="94"/>
      <c r="AL46" s="94"/>
      <c r="AM46" s="94"/>
      <c r="AN46" s="94"/>
      <c r="AO46" s="94"/>
      <c r="AP46" s="180"/>
      <c r="AQ46" s="177"/>
      <c r="AR46" s="181" t="s">
        <v>41</v>
      </c>
      <c r="AS46" s="149"/>
    </row>
    <row r="47" spans="1:46" ht="38.25" x14ac:dyDescent="0.25">
      <c r="A47" s="75" t="s">
        <v>408</v>
      </c>
      <c r="B47" s="225" t="s">
        <v>579</v>
      </c>
      <c r="C47" s="104" t="s">
        <v>33</v>
      </c>
      <c r="D47" s="104" t="s">
        <v>42</v>
      </c>
      <c r="E47" s="66" t="s">
        <v>288</v>
      </c>
      <c r="F47" s="104" t="s">
        <v>289</v>
      </c>
      <c r="G47" s="79">
        <v>12</v>
      </c>
      <c r="H47" s="79" t="s">
        <v>37</v>
      </c>
      <c r="I47" s="79">
        <v>2023</v>
      </c>
      <c r="J47" s="79">
        <v>2023</v>
      </c>
      <c r="K47" s="79" t="s">
        <v>58</v>
      </c>
      <c r="L47" s="79" t="s">
        <v>44</v>
      </c>
      <c r="M47" s="79"/>
      <c r="N47" s="79" t="s">
        <v>37</v>
      </c>
      <c r="O47" s="79" t="s">
        <v>38</v>
      </c>
      <c r="P47" s="79" t="s">
        <v>45</v>
      </c>
      <c r="Q47" s="152" t="s">
        <v>135</v>
      </c>
      <c r="R47" s="80">
        <v>1</v>
      </c>
      <c r="S47" s="79" t="s">
        <v>37</v>
      </c>
      <c r="T47" s="177" t="s">
        <v>37</v>
      </c>
      <c r="U47" s="81">
        <v>14932.8</v>
      </c>
      <c r="V47" s="81">
        <v>0</v>
      </c>
      <c r="W47" s="81">
        <v>0</v>
      </c>
      <c r="X47" s="81">
        <v>14932.8</v>
      </c>
      <c r="Y47" s="81" t="s">
        <v>37</v>
      </c>
      <c r="Z47" s="182" t="s">
        <v>37</v>
      </c>
      <c r="AA47" s="182"/>
      <c r="AB47" s="182"/>
      <c r="AC47" s="94">
        <v>37332</v>
      </c>
      <c r="AD47" s="262">
        <v>14932.8</v>
      </c>
      <c r="AE47" s="94">
        <v>34843.199999999997</v>
      </c>
      <c r="AF47" s="94">
        <v>0</v>
      </c>
      <c r="AG47" s="94">
        <v>49776</v>
      </c>
      <c r="AH47" s="94">
        <v>7466.4</v>
      </c>
      <c r="AI47" s="94">
        <v>13688.4</v>
      </c>
      <c r="AJ47" s="94">
        <v>44798.400000000001</v>
      </c>
      <c r="AK47" s="94"/>
      <c r="AL47" s="94"/>
      <c r="AM47" s="94"/>
      <c r="AN47" s="94"/>
      <c r="AO47" s="94"/>
      <c r="AP47" s="180"/>
      <c r="AQ47" s="177"/>
      <c r="AR47" s="181" t="s">
        <v>41</v>
      </c>
      <c r="AS47" s="149"/>
    </row>
    <row r="48" spans="1:46" ht="38.25" x14ac:dyDescent="0.25">
      <c r="A48" s="75" t="s">
        <v>409</v>
      </c>
      <c r="B48" s="225" t="s">
        <v>580</v>
      </c>
      <c r="C48" s="104">
        <v>3990570925</v>
      </c>
      <c r="D48" s="104" t="s">
        <v>42</v>
      </c>
      <c r="E48" s="66" t="s">
        <v>290</v>
      </c>
      <c r="F48" s="104" t="s">
        <v>63</v>
      </c>
      <c r="G48" s="183">
        <v>12</v>
      </c>
      <c r="H48" s="183" t="s">
        <v>37</v>
      </c>
      <c r="I48" s="183">
        <v>2023</v>
      </c>
      <c r="J48" s="183">
        <v>2024</v>
      </c>
      <c r="K48" s="79" t="s">
        <v>86</v>
      </c>
      <c r="L48" s="79" t="s">
        <v>37</v>
      </c>
      <c r="M48" s="149"/>
      <c r="N48" s="79" t="s">
        <v>37</v>
      </c>
      <c r="O48" s="79" t="s">
        <v>38</v>
      </c>
      <c r="P48" s="80" t="s">
        <v>45</v>
      </c>
      <c r="Q48" s="152" t="s">
        <v>65</v>
      </c>
      <c r="R48" s="183">
        <v>2</v>
      </c>
      <c r="S48" s="79" t="s">
        <v>37</v>
      </c>
      <c r="T48" s="184" t="s">
        <v>35</v>
      </c>
      <c r="U48" s="81">
        <v>0</v>
      </c>
      <c r="V48" s="81">
        <v>889746</v>
      </c>
      <c r="W48" s="81">
        <v>0</v>
      </c>
      <c r="X48" s="81">
        <v>889746</v>
      </c>
      <c r="Y48" s="81" t="s">
        <v>37</v>
      </c>
      <c r="Z48" s="184" t="s">
        <v>37</v>
      </c>
      <c r="AA48" s="184"/>
      <c r="AB48" s="184"/>
      <c r="AC48" s="94"/>
      <c r="AD48" s="262">
        <v>889746</v>
      </c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184"/>
      <c r="AQ48" s="150"/>
      <c r="AR48" s="181" t="s">
        <v>41</v>
      </c>
      <c r="AS48" s="149"/>
    </row>
    <row r="49" spans="1:57" ht="38.25" x14ac:dyDescent="0.25">
      <c r="A49" s="75" t="s">
        <v>410</v>
      </c>
      <c r="B49" s="225" t="s">
        <v>581</v>
      </c>
      <c r="C49" s="104">
        <v>3990570925</v>
      </c>
      <c r="D49" s="104" t="s">
        <v>42</v>
      </c>
      <c r="E49" s="66" t="s">
        <v>291</v>
      </c>
      <c r="F49" s="104" t="s">
        <v>292</v>
      </c>
      <c r="G49" s="183">
        <v>12</v>
      </c>
      <c r="H49" s="183" t="s">
        <v>37</v>
      </c>
      <c r="I49" s="183">
        <v>2023</v>
      </c>
      <c r="J49" s="183">
        <v>2023</v>
      </c>
      <c r="K49" s="79" t="s">
        <v>293</v>
      </c>
      <c r="L49" s="79" t="s">
        <v>37</v>
      </c>
      <c r="M49" s="149"/>
      <c r="N49" s="79" t="s">
        <v>37</v>
      </c>
      <c r="O49" s="79" t="s">
        <v>38</v>
      </c>
      <c r="P49" s="80" t="s">
        <v>45</v>
      </c>
      <c r="Q49" s="152" t="s">
        <v>294</v>
      </c>
      <c r="R49" s="183">
        <v>2</v>
      </c>
      <c r="S49" s="79" t="s">
        <v>37</v>
      </c>
      <c r="T49" s="184" t="s">
        <v>35</v>
      </c>
      <c r="U49" s="81">
        <v>14118</v>
      </c>
      <c r="V49" s="81">
        <v>0</v>
      </c>
      <c r="W49" s="81">
        <v>0</v>
      </c>
      <c r="X49" s="81">
        <v>14118</v>
      </c>
      <c r="Y49" s="81" t="s">
        <v>37</v>
      </c>
      <c r="Z49" s="184" t="s">
        <v>37</v>
      </c>
      <c r="AA49" s="184"/>
      <c r="AB49" s="184"/>
      <c r="AC49" s="94">
        <v>11765</v>
      </c>
      <c r="AD49" s="262">
        <v>14118</v>
      </c>
      <c r="AE49" s="94">
        <v>35293</v>
      </c>
      <c r="AF49" s="94">
        <v>0</v>
      </c>
      <c r="AG49" s="94">
        <v>0</v>
      </c>
      <c r="AH49" s="94">
        <v>14118</v>
      </c>
      <c r="AI49" s="94">
        <v>14118</v>
      </c>
      <c r="AJ49" s="94">
        <v>0</v>
      </c>
      <c r="AK49" s="94"/>
      <c r="AL49" s="94"/>
      <c r="AM49" s="94"/>
      <c r="AN49" s="94"/>
      <c r="AO49" s="94"/>
      <c r="AP49" s="184"/>
      <c r="AQ49" s="150"/>
      <c r="AR49" s="181" t="s">
        <v>41</v>
      </c>
      <c r="AS49" s="149"/>
    </row>
    <row r="50" spans="1:57" ht="38.25" x14ac:dyDescent="0.25">
      <c r="A50" s="75" t="s">
        <v>411</v>
      </c>
      <c r="B50" s="225" t="s">
        <v>582</v>
      </c>
      <c r="C50" s="104">
        <v>3990570925</v>
      </c>
      <c r="D50" s="104" t="s">
        <v>42</v>
      </c>
      <c r="E50" s="66" t="s">
        <v>295</v>
      </c>
      <c r="F50" s="104" t="s">
        <v>281</v>
      </c>
      <c r="G50" s="183">
        <v>12</v>
      </c>
      <c r="H50" s="183" t="s">
        <v>37</v>
      </c>
      <c r="I50" s="183">
        <v>2023</v>
      </c>
      <c r="J50" s="183">
        <v>2023</v>
      </c>
      <c r="K50" s="79" t="s">
        <v>296</v>
      </c>
      <c r="L50" s="79" t="s">
        <v>37</v>
      </c>
      <c r="M50" s="149"/>
      <c r="N50" s="79" t="s">
        <v>37</v>
      </c>
      <c r="O50" s="79" t="s">
        <v>38</v>
      </c>
      <c r="P50" s="80" t="s">
        <v>45</v>
      </c>
      <c r="Q50" s="152" t="s">
        <v>297</v>
      </c>
      <c r="R50" s="183">
        <v>1</v>
      </c>
      <c r="S50" s="79" t="s">
        <v>37</v>
      </c>
      <c r="T50" s="184" t="s">
        <v>35</v>
      </c>
      <c r="U50" s="81">
        <v>56526.67</v>
      </c>
      <c r="V50" s="81">
        <v>0</v>
      </c>
      <c r="W50" s="81">
        <v>0</v>
      </c>
      <c r="X50" s="81">
        <v>56526.67</v>
      </c>
      <c r="Y50" s="81" t="s">
        <v>37</v>
      </c>
      <c r="Z50" s="184" t="s">
        <v>37</v>
      </c>
      <c r="AA50" s="184"/>
      <c r="AB50" s="184"/>
      <c r="AC50" s="94"/>
      <c r="AD50" s="262">
        <v>56526.67</v>
      </c>
      <c r="AE50" s="94"/>
      <c r="AF50" s="94"/>
      <c r="AG50" s="94"/>
      <c r="AH50" s="94"/>
      <c r="AI50" s="94"/>
      <c r="AJ50" s="94">
        <v>169580</v>
      </c>
      <c r="AK50" s="94"/>
      <c r="AL50" s="94"/>
      <c r="AM50" s="94"/>
      <c r="AN50" s="94"/>
      <c r="AO50" s="94"/>
      <c r="AP50" s="184"/>
      <c r="AQ50" s="150"/>
      <c r="AR50" s="181" t="s">
        <v>41</v>
      </c>
      <c r="AS50" s="149"/>
    </row>
    <row r="51" spans="1:57" ht="25.5" x14ac:dyDescent="0.25">
      <c r="A51" s="75" t="s">
        <v>412</v>
      </c>
      <c r="B51" s="225" t="s">
        <v>583</v>
      </c>
      <c r="C51" s="104" t="s">
        <v>33</v>
      </c>
      <c r="D51" s="104" t="s">
        <v>89</v>
      </c>
      <c r="E51" s="66" t="s">
        <v>306</v>
      </c>
      <c r="F51" s="104" t="s">
        <v>91</v>
      </c>
      <c r="G51" s="104">
        <v>12</v>
      </c>
      <c r="H51" s="104" t="s">
        <v>37</v>
      </c>
      <c r="I51" s="79">
        <v>2023</v>
      </c>
      <c r="J51" s="79">
        <v>2023</v>
      </c>
      <c r="K51" s="66"/>
      <c r="L51" s="79" t="s">
        <v>37</v>
      </c>
      <c r="M51" s="66"/>
      <c r="N51" s="79" t="s">
        <v>37</v>
      </c>
      <c r="O51" s="79" t="s">
        <v>38</v>
      </c>
      <c r="P51" s="79" t="s">
        <v>39</v>
      </c>
      <c r="Q51" s="78" t="s">
        <v>92</v>
      </c>
      <c r="R51" s="80">
        <v>1</v>
      </c>
      <c r="S51" s="79" t="s">
        <v>37</v>
      </c>
      <c r="T51" s="79" t="s">
        <v>37</v>
      </c>
      <c r="U51" s="81"/>
      <c r="V51" s="81"/>
      <c r="W51" s="81"/>
      <c r="X51" s="81"/>
      <c r="Y51" s="81"/>
      <c r="Z51" s="82"/>
      <c r="AA51" s="154">
        <v>226120</v>
      </c>
      <c r="AB51" s="131" t="s">
        <v>46</v>
      </c>
      <c r="AC51" s="280"/>
      <c r="AD51" s="282"/>
      <c r="AE51" s="280"/>
      <c r="AF51" s="280"/>
      <c r="AG51" s="280"/>
      <c r="AH51" s="280"/>
      <c r="AI51" s="280"/>
      <c r="AJ51" s="280"/>
      <c r="AK51" s="280"/>
      <c r="AL51" s="280"/>
      <c r="AM51" s="280"/>
      <c r="AN51" s="280"/>
      <c r="AO51" s="280"/>
      <c r="AP51" s="80"/>
      <c r="AQ51" s="79" t="s">
        <v>93</v>
      </c>
      <c r="AR51" s="79" t="s">
        <v>40</v>
      </c>
      <c r="AS51" s="149"/>
      <c r="AT51" s="149"/>
      <c r="AU51" s="281"/>
      <c r="AV51" s="281"/>
      <c r="AW51" s="281"/>
      <c r="AX51" s="281"/>
      <c r="AY51" s="281"/>
      <c r="AZ51" s="281"/>
      <c r="BA51" s="281"/>
      <c r="BB51" s="281"/>
      <c r="BC51" s="281"/>
      <c r="BD51" s="281"/>
      <c r="BE51" s="281"/>
    </row>
    <row r="52" spans="1:57" ht="25.5" x14ac:dyDescent="0.25">
      <c r="A52" s="75" t="s">
        <v>413</v>
      </c>
      <c r="B52" s="225" t="s">
        <v>584</v>
      </c>
      <c r="C52" s="104" t="s">
        <v>33</v>
      </c>
      <c r="D52" s="104" t="s">
        <v>89</v>
      </c>
      <c r="E52" s="66" t="s">
        <v>307</v>
      </c>
      <c r="F52" s="104" t="s">
        <v>91</v>
      </c>
      <c r="G52" s="104">
        <v>12</v>
      </c>
      <c r="H52" s="104" t="s">
        <v>37</v>
      </c>
      <c r="I52" s="79">
        <v>2023</v>
      </c>
      <c r="J52" s="79">
        <v>2023</v>
      </c>
      <c r="K52" s="66"/>
      <c r="L52" s="79" t="s">
        <v>37</v>
      </c>
      <c r="M52" s="66"/>
      <c r="N52" s="79" t="s">
        <v>37</v>
      </c>
      <c r="O52" s="79" t="s">
        <v>38</v>
      </c>
      <c r="P52" s="79" t="s">
        <v>39</v>
      </c>
      <c r="Q52" s="78" t="s">
        <v>92</v>
      </c>
      <c r="R52" s="80">
        <v>1</v>
      </c>
      <c r="S52" s="79" t="s">
        <v>37</v>
      </c>
      <c r="T52" s="79" t="s">
        <v>37</v>
      </c>
      <c r="U52" s="81"/>
      <c r="V52" s="81"/>
      <c r="W52" s="81"/>
      <c r="X52" s="81"/>
      <c r="Y52" s="81"/>
      <c r="Z52" s="82"/>
      <c r="AA52" s="154">
        <v>226120</v>
      </c>
      <c r="AB52" s="131" t="s">
        <v>46</v>
      </c>
      <c r="AC52" s="280"/>
      <c r="AD52" s="282"/>
      <c r="AE52" s="280"/>
      <c r="AF52" s="280"/>
      <c r="AG52" s="280"/>
      <c r="AH52" s="280"/>
      <c r="AI52" s="280"/>
      <c r="AJ52" s="280"/>
      <c r="AK52" s="280"/>
      <c r="AL52" s="280"/>
      <c r="AM52" s="280"/>
      <c r="AN52" s="280"/>
      <c r="AO52" s="280"/>
      <c r="AP52" s="80"/>
      <c r="AQ52" s="79" t="s">
        <v>93</v>
      </c>
      <c r="AR52" s="79" t="s">
        <v>40</v>
      </c>
      <c r="AS52" s="149"/>
      <c r="AT52" s="149"/>
      <c r="AU52" s="281"/>
      <c r="AV52" s="281"/>
      <c r="AW52" s="281"/>
      <c r="AX52" s="281"/>
      <c r="AY52" s="281"/>
      <c r="AZ52" s="281"/>
      <c r="BA52" s="281"/>
      <c r="BB52" s="281"/>
      <c r="BC52" s="281"/>
      <c r="BD52" s="281"/>
      <c r="BE52" s="281"/>
    </row>
    <row r="53" spans="1:57" ht="25.5" x14ac:dyDescent="0.25">
      <c r="A53" s="75" t="s">
        <v>414</v>
      </c>
      <c r="B53" s="225" t="s">
        <v>585</v>
      </c>
      <c r="C53" s="104" t="s">
        <v>33</v>
      </c>
      <c r="D53" s="104" t="s">
        <v>89</v>
      </c>
      <c r="E53" s="66" t="s">
        <v>308</v>
      </c>
      <c r="F53" s="104" t="s">
        <v>91</v>
      </c>
      <c r="G53" s="104">
        <v>12</v>
      </c>
      <c r="H53" s="104" t="s">
        <v>37</v>
      </c>
      <c r="I53" s="79">
        <v>2023</v>
      </c>
      <c r="J53" s="79">
        <v>2023</v>
      </c>
      <c r="K53" s="66"/>
      <c r="L53" s="79" t="s">
        <v>37</v>
      </c>
      <c r="M53" s="66"/>
      <c r="N53" s="79" t="s">
        <v>37</v>
      </c>
      <c r="O53" s="79" t="s">
        <v>38</v>
      </c>
      <c r="P53" s="79" t="s">
        <v>39</v>
      </c>
      <c r="Q53" s="78" t="s">
        <v>92</v>
      </c>
      <c r="R53" s="80">
        <v>1</v>
      </c>
      <c r="S53" s="79" t="s">
        <v>37</v>
      </c>
      <c r="T53" s="79" t="s">
        <v>37</v>
      </c>
      <c r="U53" s="81"/>
      <c r="V53" s="81"/>
      <c r="W53" s="81"/>
      <c r="X53" s="81"/>
      <c r="Y53" s="81"/>
      <c r="Z53" s="82"/>
      <c r="AA53" s="154"/>
      <c r="AB53" s="131"/>
      <c r="AC53" s="280"/>
      <c r="AD53" s="282"/>
      <c r="AE53" s="280"/>
      <c r="AF53" s="280"/>
      <c r="AG53" s="280"/>
      <c r="AH53" s="280"/>
      <c r="AI53" s="280"/>
      <c r="AJ53" s="280"/>
      <c r="AK53" s="280"/>
      <c r="AL53" s="280"/>
      <c r="AM53" s="280"/>
      <c r="AN53" s="280"/>
      <c r="AO53" s="280"/>
      <c r="AP53" s="80"/>
      <c r="AQ53" s="79" t="s">
        <v>93</v>
      </c>
      <c r="AR53" s="79" t="s">
        <v>41</v>
      </c>
      <c r="AS53" s="149"/>
      <c r="AT53" s="281"/>
      <c r="AU53" s="281"/>
      <c r="AV53" s="281"/>
      <c r="AW53" s="281"/>
      <c r="AX53" s="281"/>
      <c r="AY53" s="281"/>
      <c r="AZ53" s="281"/>
      <c r="BA53" s="281"/>
      <c r="BB53" s="281"/>
      <c r="BC53" s="281"/>
      <c r="BD53" s="281"/>
      <c r="BE53" s="281"/>
    </row>
    <row r="54" spans="1:57" ht="25.5" x14ac:dyDescent="0.25">
      <c r="A54" s="75" t="s">
        <v>415</v>
      </c>
      <c r="B54" s="225" t="s">
        <v>586</v>
      </c>
      <c r="C54" s="104" t="s">
        <v>33</v>
      </c>
      <c r="D54" s="104" t="s">
        <v>89</v>
      </c>
      <c r="E54" s="66" t="s">
        <v>309</v>
      </c>
      <c r="F54" s="104" t="s">
        <v>91</v>
      </c>
      <c r="G54" s="104">
        <v>12</v>
      </c>
      <c r="H54" s="104" t="s">
        <v>37</v>
      </c>
      <c r="I54" s="79">
        <v>2023</v>
      </c>
      <c r="J54" s="79">
        <v>2023</v>
      </c>
      <c r="K54" s="66"/>
      <c r="L54" s="79" t="s">
        <v>37</v>
      </c>
      <c r="M54" s="66"/>
      <c r="N54" s="79" t="s">
        <v>37</v>
      </c>
      <c r="O54" s="79" t="s">
        <v>38</v>
      </c>
      <c r="P54" s="79" t="s">
        <v>39</v>
      </c>
      <c r="Q54" s="78" t="s">
        <v>92</v>
      </c>
      <c r="R54" s="80">
        <v>1</v>
      </c>
      <c r="S54" s="79" t="s">
        <v>37</v>
      </c>
      <c r="T54" s="79" t="s">
        <v>37</v>
      </c>
      <c r="U54" s="81"/>
      <c r="V54" s="81"/>
      <c r="W54" s="81"/>
      <c r="X54" s="81"/>
      <c r="Y54" s="81"/>
      <c r="Z54" s="82"/>
      <c r="AA54" s="154"/>
      <c r="AB54" s="131"/>
      <c r="AC54" s="280"/>
      <c r="AD54" s="282"/>
      <c r="AE54" s="280"/>
      <c r="AF54" s="280"/>
      <c r="AG54" s="280"/>
      <c r="AH54" s="280"/>
      <c r="AI54" s="280"/>
      <c r="AJ54" s="280"/>
      <c r="AK54" s="280"/>
      <c r="AL54" s="280"/>
      <c r="AM54" s="280"/>
      <c r="AN54" s="280"/>
      <c r="AO54" s="280"/>
      <c r="AP54" s="80"/>
      <c r="AQ54" s="79" t="s">
        <v>93</v>
      </c>
      <c r="AR54" s="79" t="s">
        <v>41</v>
      </c>
      <c r="AS54" s="149"/>
      <c r="AT54" s="149"/>
      <c r="AU54" s="281"/>
      <c r="AV54" s="281"/>
      <c r="AW54" s="281"/>
      <c r="AX54" s="281"/>
      <c r="AY54" s="281"/>
      <c r="AZ54" s="281"/>
      <c r="BA54" s="281"/>
      <c r="BB54" s="281"/>
      <c r="BC54" s="281"/>
      <c r="BD54" s="281"/>
      <c r="BE54" s="281"/>
    </row>
    <row r="55" spans="1:57" ht="25.5" x14ac:dyDescent="0.25">
      <c r="A55" s="75" t="s">
        <v>416</v>
      </c>
      <c r="B55" s="225" t="s">
        <v>587</v>
      </c>
      <c r="C55" s="104" t="s">
        <v>33</v>
      </c>
      <c r="D55" s="104" t="s">
        <v>89</v>
      </c>
      <c r="E55" s="66" t="s">
        <v>310</v>
      </c>
      <c r="F55" s="104" t="s">
        <v>239</v>
      </c>
      <c r="G55" s="79">
        <v>6</v>
      </c>
      <c r="H55" s="79" t="s">
        <v>37</v>
      </c>
      <c r="I55" s="79">
        <v>2023</v>
      </c>
      <c r="J55" s="79">
        <v>2023</v>
      </c>
      <c r="K55" s="66"/>
      <c r="L55" s="79" t="s">
        <v>37</v>
      </c>
      <c r="M55" s="66"/>
      <c r="N55" s="79" t="s">
        <v>37</v>
      </c>
      <c r="O55" s="79" t="s">
        <v>38</v>
      </c>
      <c r="P55" s="80" t="s">
        <v>39</v>
      </c>
      <c r="Q55" s="78" t="s">
        <v>92</v>
      </c>
      <c r="R55" s="80">
        <v>1</v>
      </c>
      <c r="S55" s="79" t="s">
        <v>37</v>
      </c>
      <c r="T55" s="79" t="s">
        <v>37</v>
      </c>
      <c r="U55" s="138">
        <v>4920</v>
      </c>
      <c r="V55" s="138"/>
      <c r="W55" s="138"/>
      <c r="X55" s="138">
        <v>4920</v>
      </c>
      <c r="Y55" s="81"/>
      <c r="Z55" s="82"/>
      <c r="AA55" s="82"/>
      <c r="AB55" s="131"/>
      <c r="AC55" s="94">
        <v>10069.91987635941</v>
      </c>
      <c r="AD55" s="262">
        <v>4920.7393795159887</v>
      </c>
      <c r="AE55" s="94">
        <v>4679.459694521378</v>
      </c>
      <c r="AF55" s="94">
        <v>1718.782306075113</v>
      </c>
      <c r="AG55" s="94">
        <v>4833.9189468593077</v>
      </c>
      <c r="AH55" s="94">
        <v>2951.1628204838889</v>
      </c>
      <c r="AI55" s="94">
        <v>3788.7192598641973</v>
      </c>
      <c r="AJ55" s="94">
        <v>17037.297716320718</v>
      </c>
      <c r="AK55" s="94"/>
      <c r="AL55" s="94"/>
      <c r="AM55" s="94"/>
      <c r="AN55" s="94"/>
      <c r="AO55" s="94"/>
      <c r="AP55" s="79" t="s">
        <v>35</v>
      </c>
      <c r="AQ55" s="66"/>
      <c r="AR55" s="79" t="s">
        <v>40</v>
      </c>
      <c r="AS55" s="149"/>
      <c r="AT55" s="281"/>
      <c r="AU55" s="281"/>
      <c r="AV55" s="281"/>
      <c r="AW55" s="281"/>
      <c r="AX55" s="281"/>
      <c r="AY55" s="281"/>
      <c r="AZ55" s="281"/>
      <c r="BA55" s="281"/>
      <c r="BB55" s="281"/>
      <c r="BC55" s="281"/>
      <c r="BD55" s="281"/>
      <c r="BE55" s="281"/>
    </row>
    <row r="56" spans="1:57" ht="25.5" x14ac:dyDescent="0.25">
      <c r="A56" s="75" t="s">
        <v>417</v>
      </c>
      <c r="B56" s="225" t="s">
        <v>588</v>
      </c>
      <c r="C56" s="104" t="s">
        <v>33</v>
      </c>
      <c r="D56" s="104" t="s">
        <v>89</v>
      </c>
      <c r="E56" s="66" t="s">
        <v>311</v>
      </c>
      <c r="F56" s="79" t="s">
        <v>239</v>
      </c>
      <c r="G56" s="79">
        <v>60</v>
      </c>
      <c r="H56" s="79" t="s">
        <v>35</v>
      </c>
      <c r="I56" s="79">
        <v>2023</v>
      </c>
      <c r="J56" s="79">
        <v>2023</v>
      </c>
      <c r="K56" s="66"/>
      <c r="L56" s="79" t="s">
        <v>37</v>
      </c>
      <c r="M56" s="66"/>
      <c r="N56" s="79" t="s">
        <v>37</v>
      </c>
      <c r="O56" s="79" t="s">
        <v>38</v>
      </c>
      <c r="P56" s="80" t="s">
        <v>39</v>
      </c>
      <c r="Q56" s="78" t="s">
        <v>92</v>
      </c>
      <c r="R56" s="80">
        <v>1</v>
      </c>
      <c r="S56" s="79" t="s">
        <v>37</v>
      </c>
      <c r="T56" s="79" t="s">
        <v>37</v>
      </c>
      <c r="U56" s="81">
        <v>7714.66</v>
      </c>
      <c r="V56" s="81">
        <v>10000</v>
      </c>
      <c r="W56" s="81">
        <v>0</v>
      </c>
      <c r="X56" s="81">
        <v>17714.66</v>
      </c>
      <c r="Y56" s="82"/>
      <c r="Z56" s="82"/>
      <c r="AA56" s="82"/>
      <c r="AB56" s="82"/>
      <c r="AC56" s="81">
        <v>36251.71</v>
      </c>
      <c r="AD56" s="259">
        <v>17714.66</v>
      </c>
      <c r="AE56" s="81">
        <v>16846.05</v>
      </c>
      <c r="AF56" s="81">
        <v>6187.62</v>
      </c>
      <c r="AG56" s="81">
        <v>17402.11</v>
      </c>
      <c r="AH56" s="81">
        <v>10624.19</v>
      </c>
      <c r="AI56" s="81">
        <v>13639.39</v>
      </c>
      <c r="AJ56" s="81">
        <v>61334.27</v>
      </c>
      <c r="AK56" s="81"/>
      <c r="AL56" s="81"/>
      <c r="AM56" s="81"/>
      <c r="AN56" s="81"/>
      <c r="AO56" s="81"/>
      <c r="AP56" s="79" t="s">
        <v>37</v>
      </c>
      <c r="AQ56" s="66"/>
      <c r="AR56" s="79" t="s">
        <v>40</v>
      </c>
      <c r="AS56" s="149"/>
      <c r="AT56" s="281"/>
      <c r="AU56" s="281"/>
      <c r="AV56" s="281"/>
      <c r="AW56" s="281"/>
      <c r="AX56" s="281"/>
      <c r="AY56" s="281"/>
      <c r="AZ56" s="281"/>
      <c r="BA56" s="281"/>
      <c r="BB56" s="281"/>
      <c r="BC56" s="281"/>
      <c r="BD56" s="281"/>
      <c r="BE56" s="281"/>
    </row>
    <row r="57" spans="1:57" ht="25.5" x14ac:dyDescent="0.25">
      <c r="A57" s="75" t="s">
        <v>418</v>
      </c>
      <c r="B57" s="225" t="s">
        <v>589</v>
      </c>
      <c r="C57" s="104" t="s">
        <v>33</v>
      </c>
      <c r="D57" s="104" t="s">
        <v>89</v>
      </c>
      <c r="E57" s="66" t="s">
        <v>312</v>
      </c>
      <c r="F57" s="79" t="s">
        <v>239</v>
      </c>
      <c r="G57" s="79">
        <v>60</v>
      </c>
      <c r="H57" s="79" t="s">
        <v>35</v>
      </c>
      <c r="I57" s="79">
        <v>2023</v>
      </c>
      <c r="J57" s="79">
        <v>2023</v>
      </c>
      <c r="K57" s="66"/>
      <c r="L57" s="79" t="s">
        <v>37</v>
      </c>
      <c r="M57" s="66"/>
      <c r="N57" s="79" t="s">
        <v>37</v>
      </c>
      <c r="O57" s="79" t="s">
        <v>38</v>
      </c>
      <c r="P57" s="80" t="s">
        <v>39</v>
      </c>
      <c r="Q57" s="78" t="s">
        <v>92</v>
      </c>
      <c r="R57" s="80">
        <v>1</v>
      </c>
      <c r="S57" s="79" t="s">
        <v>37</v>
      </c>
      <c r="T57" s="79" t="s">
        <v>37</v>
      </c>
      <c r="U57" s="81"/>
      <c r="V57" s="81"/>
      <c r="W57" s="81"/>
      <c r="X57" s="81"/>
      <c r="Y57" s="82"/>
      <c r="Z57" s="82"/>
      <c r="AA57" s="82"/>
      <c r="AB57" s="82"/>
      <c r="AC57" s="81">
        <v>300000</v>
      </c>
      <c r="AD57" s="259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81"/>
      <c r="AL57" s="81"/>
      <c r="AM57" s="81"/>
      <c r="AN57" s="81"/>
      <c r="AO57" s="81"/>
      <c r="AP57" s="79" t="s">
        <v>37</v>
      </c>
      <c r="AQ57" s="66"/>
      <c r="AR57" s="79" t="s">
        <v>40</v>
      </c>
      <c r="AS57" s="149"/>
    </row>
    <row r="58" spans="1:57" ht="25.5" x14ac:dyDescent="0.25">
      <c r="A58" s="75" t="s">
        <v>419</v>
      </c>
      <c r="B58" s="225" t="s">
        <v>590</v>
      </c>
      <c r="C58" s="104" t="s">
        <v>33</v>
      </c>
      <c r="D58" s="104" t="s">
        <v>89</v>
      </c>
      <c r="E58" s="66" t="s">
        <v>313</v>
      </c>
      <c r="F58" s="79" t="s">
        <v>239</v>
      </c>
      <c r="G58" s="79">
        <v>60</v>
      </c>
      <c r="H58" s="79" t="s">
        <v>35</v>
      </c>
      <c r="I58" s="79">
        <v>2023</v>
      </c>
      <c r="J58" s="79">
        <v>2023</v>
      </c>
      <c r="K58" s="66"/>
      <c r="L58" s="79" t="s">
        <v>37</v>
      </c>
      <c r="M58" s="66"/>
      <c r="N58" s="79" t="s">
        <v>37</v>
      </c>
      <c r="O58" s="79" t="s">
        <v>38</v>
      </c>
      <c r="P58" s="80" t="s">
        <v>39</v>
      </c>
      <c r="Q58" s="78" t="s">
        <v>92</v>
      </c>
      <c r="R58" s="80">
        <v>1</v>
      </c>
      <c r="S58" s="79" t="s">
        <v>37</v>
      </c>
      <c r="T58" s="79" t="s">
        <v>37</v>
      </c>
      <c r="U58" s="138">
        <v>2361.9499999999998</v>
      </c>
      <c r="V58" s="138">
        <v>24000</v>
      </c>
      <c r="W58" s="138">
        <v>72000</v>
      </c>
      <c r="X58" s="138">
        <v>2361.9499999999998</v>
      </c>
      <c r="Y58" s="82"/>
      <c r="Z58" s="82"/>
      <c r="AA58" s="82"/>
      <c r="AB58" s="82"/>
      <c r="AC58" s="94">
        <v>4833.5615406525167</v>
      </c>
      <c r="AD58" s="262">
        <v>2361.9549021676748</v>
      </c>
      <c r="AE58" s="94">
        <v>2246.1406533702611</v>
      </c>
      <c r="AF58" s="94">
        <v>825.01550691605394</v>
      </c>
      <c r="AG58" s="94">
        <v>2320.2810944924677</v>
      </c>
      <c r="AH58" s="94">
        <v>1416.5581538322667</v>
      </c>
      <c r="AI58" s="94">
        <v>1818.5852447348148</v>
      </c>
      <c r="AJ58" s="94">
        <v>8177.902903833944</v>
      </c>
      <c r="AK58" s="81"/>
      <c r="AL58" s="81"/>
      <c r="AM58" s="81"/>
      <c r="AN58" s="81"/>
      <c r="AO58" s="81"/>
      <c r="AP58" s="79" t="s">
        <v>35</v>
      </c>
      <c r="AQ58" s="66"/>
      <c r="AR58" s="79" t="s">
        <v>40</v>
      </c>
      <c r="AS58" s="149"/>
    </row>
    <row r="59" spans="1:57" ht="25.5" x14ac:dyDescent="0.25">
      <c r="A59" s="75" t="s">
        <v>420</v>
      </c>
      <c r="B59" s="225" t="s">
        <v>591</v>
      </c>
      <c r="C59" s="104" t="s">
        <v>33</v>
      </c>
      <c r="D59" s="104" t="s">
        <v>89</v>
      </c>
      <c r="E59" s="66" t="s">
        <v>314</v>
      </c>
      <c r="F59" s="79" t="s">
        <v>239</v>
      </c>
      <c r="G59" s="79">
        <v>60</v>
      </c>
      <c r="H59" s="79" t="s">
        <v>35</v>
      </c>
      <c r="I59" s="79">
        <v>2023</v>
      </c>
      <c r="J59" s="79">
        <v>2023</v>
      </c>
      <c r="K59" s="66"/>
      <c r="L59" s="79" t="s">
        <v>37</v>
      </c>
      <c r="M59" s="66"/>
      <c r="N59" s="79" t="s">
        <v>37</v>
      </c>
      <c r="O59" s="79" t="s">
        <v>38</v>
      </c>
      <c r="P59" s="80" t="s">
        <v>39</v>
      </c>
      <c r="Q59" s="78" t="s">
        <v>92</v>
      </c>
      <c r="R59" s="80">
        <v>1</v>
      </c>
      <c r="S59" s="79" t="s">
        <v>37</v>
      </c>
      <c r="T59" s="79" t="s">
        <v>50</v>
      </c>
      <c r="U59" s="138">
        <v>19682.96</v>
      </c>
      <c r="V59" s="138"/>
      <c r="W59" s="138"/>
      <c r="X59" s="138">
        <v>19682.96</v>
      </c>
      <c r="Y59" s="82"/>
      <c r="Z59" s="82"/>
      <c r="AA59" s="82"/>
      <c r="AB59" s="82"/>
      <c r="AC59" s="94">
        <v>40279.679505437642</v>
      </c>
      <c r="AD59" s="262">
        <v>19682.957518063955</v>
      </c>
      <c r="AE59" s="94">
        <v>18717.838778085512</v>
      </c>
      <c r="AF59" s="94">
        <v>6875.1292243004518</v>
      </c>
      <c r="AG59" s="94">
        <v>19335.675787437231</v>
      </c>
      <c r="AH59" s="94">
        <v>11804.651281935556</v>
      </c>
      <c r="AI59" s="94">
        <v>15154.877039456789</v>
      </c>
      <c r="AJ59" s="94">
        <v>68149.190865282872</v>
      </c>
      <c r="AK59" s="81"/>
      <c r="AL59" s="81"/>
      <c r="AM59" s="81"/>
      <c r="AN59" s="81"/>
      <c r="AO59" s="81"/>
      <c r="AP59" s="79" t="s">
        <v>50</v>
      </c>
      <c r="AQ59" s="66"/>
      <c r="AR59" s="79" t="s">
        <v>40</v>
      </c>
      <c r="AS59" s="149"/>
    </row>
    <row r="60" spans="1:57" ht="25.5" customHeight="1" x14ac:dyDescent="0.25">
      <c r="A60" s="75" t="s">
        <v>421</v>
      </c>
      <c r="B60" s="225" t="s">
        <v>592</v>
      </c>
      <c r="C60" s="104" t="s">
        <v>33</v>
      </c>
      <c r="D60" s="104" t="s">
        <v>89</v>
      </c>
      <c r="E60" s="66" t="s">
        <v>315</v>
      </c>
      <c r="F60" s="79" t="s">
        <v>239</v>
      </c>
      <c r="G60" s="79">
        <v>60</v>
      </c>
      <c r="H60" s="79" t="s">
        <v>35</v>
      </c>
      <c r="I60" s="79">
        <v>2023</v>
      </c>
      <c r="J60" s="79">
        <v>2023</v>
      </c>
      <c r="K60" s="66"/>
      <c r="L60" s="79" t="s">
        <v>37</v>
      </c>
      <c r="M60" s="66"/>
      <c r="N60" s="79" t="s">
        <v>37</v>
      </c>
      <c r="O60" s="79" t="s">
        <v>38</v>
      </c>
      <c r="P60" s="80" t="s">
        <v>39</v>
      </c>
      <c r="Q60" s="78" t="s">
        <v>92</v>
      </c>
      <c r="R60" s="80">
        <v>1</v>
      </c>
      <c r="S60" s="79" t="s">
        <v>37</v>
      </c>
      <c r="T60" s="79" t="s">
        <v>35</v>
      </c>
      <c r="U60" s="138">
        <v>8857.9599999999991</v>
      </c>
      <c r="V60" s="138"/>
      <c r="W60" s="138"/>
      <c r="X60" s="138">
        <v>8857.33</v>
      </c>
      <c r="Y60" s="82"/>
      <c r="Z60" s="82"/>
      <c r="AA60" s="82"/>
      <c r="AB60" s="82"/>
      <c r="AC60" s="94">
        <v>18125.855777446937</v>
      </c>
      <c r="AD60" s="262">
        <v>8857.3308831287814</v>
      </c>
      <c r="AE60" s="94">
        <v>8423.0274501384811</v>
      </c>
      <c r="AF60" s="94">
        <v>3093.8081509352028</v>
      </c>
      <c r="AG60" s="94">
        <v>8701.0541043467529</v>
      </c>
      <c r="AH60" s="94">
        <v>5312.0930768710004</v>
      </c>
      <c r="AI60" s="94">
        <v>6819.6946677555552</v>
      </c>
      <c r="AJ60" s="94">
        <v>30667.135889377292</v>
      </c>
      <c r="AK60" s="81"/>
      <c r="AL60" s="81"/>
      <c r="AM60" s="81"/>
      <c r="AN60" s="81"/>
      <c r="AO60" s="81"/>
      <c r="AP60" s="79" t="s">
        <v>50</v>
      </c>
      <c r="AQ60" s="66"/>
      <c r="AR60" s="79" t="s">
        <v>40</v>
      </c>
      <c r="AS60" s="149"/>
    </row>
    <row r="61" spans="1:57" ht="25.5" x14ac:dyDescent="0.25">
      <c r="A61" s="75" t="s">
        <v>422</v>
      </c>
      <c r="B61" s="225" t="s">
        <v>593</v>
      </c>
      <c r="C61" s="104" t="s">
        <v>33</v>
      </c>
      <c r="D61" s="104" t="s">
        <v>89</v>
      </c>
      <c r="E61" s="66" t="s">
        <v>316</v>
      </c>
      <c r="F61" s="79" t="s">
        <v>239</v>
      </c>
      <c r="G61" s="79">
        <v>60</v>
      </c>
      <c r="H61" s="79" t="s">
        <v>35</v>
      </c>
      <c r="I61" s="79">
        <v>2023</v>
      </c>
      <c r="J61" s="79">
        <v>2023</v>
      </c>
      <c r="K61" s="66"/>
      <c r="L61" s="79" t="s">
        <v>37</v>
      </c>
      <c r="M61" s="66"/>
      <c r="N61" s="79" t="s">
        <v>37</v>
      </c>
      <c r="O61" s="79" t="s">
        <v>38</v>
      </c>
      <c r="P61" s="80" t="s">
        <v>39</v>
      </c>
      <c r="Q61" s="78" t="s">
        <v>92</v>
      </c>
      <c r="R61" s="80">
        <v>1</v>
      </c>
      <c r="S61" s="79" t="s">
        <v>37</v>
      </c>
      <c r="T61" s="79" t="s">
        <v>37</v>
      </c>
      <c r="U61" s="138">
        <v>5904.89</v>
      </c>
      <c r="V61" s="138"/>
      <c r="W61" s="138"/>
      <c r="X61" s="138">
        <v>5904.89</v>
      </c>
      <c r="Y61" s="139"/>
      <c r="Z61" s="140"/>
      <c r="AA61" s="140"/>
      <c r="AB61" s="134"/>
      <c r="AC61" s="94">
        <v>12083.903851631292</v>
      </c>
      <c r="AD61" s="262">
        <v>5904.8872554191867</v>
      </c>
      <c r="AE61" s="94">
        <v>5615.3516334256528</v>
      </c>
      <c r="AF61" s="94">
        <v>2062.5387672901352</v>
      </c>
      <c r="AG61" s="94">
        <v>5800.7027362311701</v>
      </c>
      <c r="AH61" s="94">
        <v>3541.3953845806664</v>
      </c>
      <c r="AI61" s="94">
        <v>4546.463111837038</v>
      </c>
      <c r="AJ61" s="94">
        <v>20444.757259584861</v>
      </c>
      <c r="AK61" s="81"/>
      <c r="AL61" s="81"/>
      <c r="AM61" s="81"/>
      <c r="AN61" s="81"/>
      <c r="AO61" s="81"/>
      <c r="AP61" s="79" t="s">
        <v>50</v>
      </c>
      <c r="AQ61" s="66"/>
      <c r="AR61" s="79" t="s">
        <v>40</v>
      </c>
      <c r="AS61" s="149"/>
    </row>
    <row r="62" spans="1:57" ht="25.5" x14ac:dyDescent="0.25">
      <c r="A62" s="75" t="s">
        <v>423</v>
      </c>
      <c r="B62" s="225" t="s">
        <v>594</v>
      </c>
      <c r="C62" s="104" t="s">
        <v>33</v>
      </c>
      <c r="D62" s="104" t="s">
        <v>89</v>
      </c>
      <c r="E62" s="66" t="s">
        <v>317</v>
      </c>
      <c r="F62" s="79" t="s">
        <v>239</v>
      </c>
      <c r="G62" s="79">
        <v>60</v>
      </c>
      <c r="H62" s="79" t="s">
        <v>35</v>
      </c>
      <c r="I62" s="79">
        <v>2023</v>
      </c>
      <c r="J62" s="79">
        <v>2023</v>
      </c>
      <c r="K62" s="66"/>
      <c r="L62" s="79" t="s">
        <v>37</v>
      </c>
      <c r="M62" s="66"/>
      <c r="N62" s="79" t="s">
        <v>37</v>
      </c>
      <c r="O62" s="79" t="s">
        <v>38</v>
      </c>
      <c r="P62" s="80" t="s">
        <v>39</v>
      </c>
      <c r="Q62" s="78" t="s">
        <v>92</v>
      </c>
      <c r="R62" s="80">
        <v>1</v>
      </c>
      <c r="S62" s="79" t="s">
        <v>37</v>
      </c>
      <c r="T62" s="79" t="s">
        <v>35</v>
      </c>
      <c r="U62" s="138">
        <v>5511.23</v>
      </c>
      <c r="V62" s="138"/>
      <c r="W62" s="138"/>
      <c r="X62" s="138">
        <v>5511.23</v>
      </c>
      <c r="Y62" s="139"/>
      <c r="Z62" s="139"/>
      <c r="AA62" s="139"/>
      <c r="AB62" s="134"/>
      <c r="AC62" s="94">
        <v>11278.31026152254</v>
      </c>
      <c r="AD62" s="262">
        <v>5511.2281050579077</v>
      </c>
      <c r="AE62" s="94">
        <v>5240.9948578639433</v>
      </c>
      <c r="AF62" s="94">
        <v>1925.0361828041262</v>
      </c>
      <c r="AG62" s="94">
        <v>5413.9892204824246</v>
      </c>
      <c r="AH62" s="94">
        <v>3305.3023589419563</v>
      </c>
      <c r="AI62" s="94">
        <v>4243.3655710479015</v>
      </c>
      <c r="AJ62" s="94">
        <v>19081.773442279205</v>
      </c>
      <c r="AK62" s="81"/>
      <c r="AL62" s="81"/>
      <c r="AM62" s="81"/>
      <c r="AN62" s="81"/>
      <c r="AO62" s="81"/>
      <c r="AP62" s="79" t="s">
        <v>50</v>
      </c>
      <c r="AQ62" s="66"/>
      <c r="AR62" s="79" t="s">
        <v>40</v>
      </c>
      <c r="AS62" s="149"/>
      <c r="AT62" s="3"/>
    </row>
    <row r="63" spans="1:57" ht="25.5" x14ac:dyDescent="0.25">
      <c r="A63" s="75" t="s">
        <v>424</v>
      </c>
      <c r="B63" s="225" t="s">
        <v>595</v>
      </c>
      <c r="C63" s="104" t="s">
        <v>33</v>
      </c>
      <c r="D63" s="104" t="s">
        <v>89</v>
      </c>
      <c r="E63" s="66" t="s">
        <v>318</v>
      </c>
      <c r="F63" s="79" t="s">
        <v>239</v>
      </c>
      <c r="G63" s="79">
        <v>60</v>
      </c>
      <c r="H63" s="79" t="s">
        <v>35</v>
      </c>
      <c r="I63" s="79">
        <v>2023</v>
      </c>
      <c r="J63" s="79">
        <v>2023</v>
      </c>
      <c r="K63" s="66"/>
      <c r="L63" s="79" t="s">
        <v>37</v>
      </c>
      <c r="M63" s="66"/>
      <c r="N63" s="79" t="s">
        <v>37</v>
      </c>
      <c r="O63" s="79" t="s">
        <v>38</v>
      </c>
      <c r="P63" s="80" t="s">
        <v>39</v>
      </c>
      <c r="Q63" s="78" t="s">
        <v>92</v>
      </c>
      <c r="R63" s="80">
        <v>1</v>
      </c>
      <c r="S63" s="79" t="s">
        <v>37</v>
      </c>
      <c r="T63" s="79" t="s">
        <v>35</v>
      </c>
      <c r="U63" s="138">
        <v>5117.57</v>
      </c>
      <c r="V63" s="138"/>
      <c r="W63" s="138"/>
      <c r="X63" s="138">
        <v>5117.57</v>
      </c>
      <c r="Y63" s="82"/>
      <c r="Z63" s="82"/>
      <c r="AA63" s="82"/>
      <c r="AB63" s="82"/>
      <c r="AC63" s="94">
        <v>10472.716671413786</v>
      </c>
      <c r="AD63" s="262">
        <v>5117.5689546966287</v>
      </c>
      <c r="AE63" s="94">
        <v>4866.6380823022328</v>
      </c>
      <c r="AF63" s="94">
        <v>1787.5335983181171</v>
      </c>
      <c r="AG63" s="94">
        <v>5027.27570473368</v>
      </c>
      <c r="AH63" s="94">
        <v>3069.2093333032449</v>
      </c>
      <c r="AI63" s="94">
        <v>3940.268030258766</v>
      </c>
      <c r="AJ63" s="94">
        <v>17718.789624973546</v>
      </c>
      <c r="AK63" s="81"/>
      <c r="AL63" s="81"/>
      <c r="AM63" s="81"/>
      <c r="AN63" s="81"/>
      <c r="AO63" s="81"/>
      <c r="AP63" s="79" t="s">
        <v>50</v>
      </c>
      <c r="AQ63" s="66"/>
      <c r="AR63" s="79" t="s">
        <v>40</v>
      </c>
      <c r="AS63" s="149"/>
      <c r="AT63" s="3"/>
    </row>
    <row r="64" spans="1:57" ht="25.5" x14ac:dyDescent="0.25">
      <c r="A64" s="75" t="s">
        <v>425</v>
      </c>
      <c r="B64" s="225" t="s">
        <v>596</v>
      </c>
      <c r="C64" s="104" t="s">
        <v>33</v>
      </c>
      <c r="D64" s="104" t="s">
        <v>89</v>
      </c>
      <c r="E64" s="66" t="s">
        <v>319</v>
      </c>
      <c r="F64" s="79" t="s">
        <v>239</v>
      </c>
      <c r="G64" s="79">
        <v>60</v>
      </c>
      <c r="H64" s="79" t="s">
        <v>35</v>
      </c>
      <c r="I64" s="79">
        <v>2023</v>
      </c>
      <c r="J64" s="79">
        <v>2023</v>
      </c>
      <c r="K64" s="66"/>
      <c r="L64" s="79" t="s">
        <v>37</v>
      </c>
      <c r="M64" s="66"/>
      <c r="N64" s="79" t="s">
        <v>37</v>
      </c>
      <c r="O64" s="79" t="s">
        <v>38</v>
      </c>
      <c r="P64" s="80" t="s">
        <v>39</v>
      </c>
      <c r="Q64" s="78" t="s">
        <v>92</v>
      </c>
      <c r="R64" s="80">
        <v>1</v>
      </c>
      <c r="S64" s="79" t="s">
        <v>37</v>
      </c>
      <c r="T64" s="79" t="s">
        <v>35</v>
      </c>
      <c r="U64" s="138">
        <v>9054.16</v>
      </c>
      <c r="V64" s="138"/>
      <c r="W64" s="138"/>
      <c r="X64" s="138">
        <v>9054.16</v>
      </c>
      <c r="Y64" s="82"/>
      <c r="Z64" s="82"/>
      <c r="AA64" s="82"/>
      <c r="AB64" s="82"/>
      <c r="AC64" s="94">
        <v>18528.652572501313</v>
      </c>
      <c r="AD64" s="262">
        <v>9054.1604583094195</v>
      </c>
      <c r="AE64" s="94">
        <v>8610.205837919335</v>
      </c>
      <c r="AF64" s="94">
        <v>3162.5594431782074</v>
      </c>
      <c r="AG64" s="94">
        <v>8894.4108622211279</v>
      </c>
      <c r="AH64" s="94">
        <v>5430.1395896903559</v>
      </c>
      <c r="AI64" s="94">
        <v>6971.2434381501234</v>
      </c>
      <c r="AJ64" s="94">
        <v>31348.627798030117</v>
      </c>
      <c r="AK64" s="81"/>
      <c r="AL64" s="81"/>
      <c r="AM64" s="81"/>
      <c r="AN64" s="81"/>
      <c r="AO64" s="81"/>
      <c r="AP64" s="79" t="s">
        <v>50</v>
      </c>
      <c r="AQ64" s="66"/>
      <c r="AR64" s="79" t="s">
        <v>40</v>
      </c>
      <c r="AS64" s="149"/>
      <c r="AT64" s="3"/>
    </row>
    <row r="65" spans="1:46" ht="25.5" x14ac:dyDescent="0.25">
      <c r="A65" s="75" t="s">
        <v>426</v>
      </c>
      <c r="B65" s="225" t="s">
        <v>597</v>
      </c>
      <c r="C65" s="104" t="s">
        <v>33</v>
      </c>
      <c r="D65" s="104" t="s">
        <v>89</v>
      </c>
      <c r="E65" s="66" t="s">
        <v>320</v>
      </c>
      <c r="F65" s="79" t="s">
        <v>239</v>
      </c>
      <c r="G65" s="79">
        <v>60</v>
      </c>
      <c r="H65" s="79" t="s">
        <v>35</v>
      </c>
      <c r="I65" s="79">
        <v>2023</v>
      </c>
      <c r="J65" s="79">
        <v>2023</v>
      </c>
      <c r="K65" s="66"/>
      <c r="L65" s="79" t="s">
        <v>37</v>
      </c>
      <c r="M65" s="66"/>
      <c r="N65" s="79" t="s">
        <v>37</v>
      </c>
      <c r="O65" s="79" t="s">
        <v>38</v>
      </c>
      <c r="P65" s="80" t="s">
        <v>39</v>
      </c>
      <c r="Q65" s="78" t="s">
        <v>92</v>
      </c>
      <c r="R65" s="80">
        <v>1</v>
      </c>
      <c r="S65" s="79" t="s">
        <v>37</v>
      </c>
      <c r="T65" s="79" t="s">
        <v>35</v>
      </c>
      <c r="U65" s="138">
        <v>17714.66</v>
      </c>
      <c r="V65" s="138"/>
      <c r="W65" s="138"/>
      <c r="X65" s="138">
        <v>17714.66</v>
      </c>
      <c r="Y65" s="82"/>
      <c r="Z65" s="82"/>
      <c r="AA65" s="82"/>
      <c r="AB65" s="82"/>
      <c r="AC65" s="94">
        <v>36251.711554893875</v>
      </c>
      <c r="AD65" s="262">
        <v>17714.661766257563</v>
      </c>
      <c r="AE65" s="94">
        <v>16846.054900276962</v>
      </c>
      <c r="AF65" s="94">
        <v>6187.6163018704056</v>
      </c>
      <c r="AG65" s="94">
        <v>17402.108208693506</v>
      </c>
      <c r="AH65" s="94">
        <v>10624.186153742001</v>
      </c>
      <c r="AI65" s="94">
        <v>13639.38933551111</v>
      </c>
      <c r="AJ65" s="94">
        <v>61334.271778754584</v>
      </c>
      <c r="AK65" s="81"/>
      <c r="AL65" s="81"/>
      <c r="AM65" s="81"/>
      <c r="AN65" s="81"/>
      <c r="AO65" s="81"/>
      <c r="AP65" s="79" t="s">
        <v>50</v>
      </c>
      <c r="AQ65" s="66"/>
      <c r="AR65" s="79" t="s">
        <v>40</v>
      </c>
      <c r="AS65" s="149"/>
    </row>
    <row r="66" spans="1:46" ht="30.75" customHeight="1" x14ac:dyDescent="0.25">
      <c r="A66" s="75" t="s">
        <v>427</v>
      </c>
      <c r="B66" s="225" t="s">
        <v>598</v>
      </c>
      <c r="C66" s="104" t="s">
        <v>33</v>
      </c>
      <c r="D66" s="104" t="s">
        <v>89</v>
      </c>
      <c r="E66" s="66" t="s">
        <v>321</v>
      </c>
      <c r="F66" s="79" t="s">
        <v>239</v>
      </c>
      <c r="G66" s="79">
        <v>60</v>
      </c>
      <c r="H66" s="79" t="s">
        <v>35</v>
      </c>
      <c r="I66" s="79">
        <v>2023</v>
      </c>
      <c r="J66" s="79">
        <v>2023</v>
      </c>
      <c r="K66" s="66"/>
      <c r="L66" s="79" t="s">
        <v>37</v>
      </c>
      <c r="M66" s="66"/>
      <c r="N66" s="79" t="s">
        <v>37</v>
      </c>
      <c r="O66" s="79" t="s">
        <v>38</v>
      </c>
      <c r="P66" s="80" t="s">
        <v>39</v>
      </c>
      <c r="Q66" s="78" t="s">
        <v>92</v>
      </c>
      <c r="R66" s="80">
        <v>1</v>
      </c>
      <c r="S66" s="79" t="s">
        <v>37</v>
      </c>
      <c r="T66" s="79" t="s">
        <v>35</v>
      </c>
      <c r="U66" s="138">
        <v>7085.86</v>
      </c>
      <c r="V66" s="138"/>
      <c r="W66" s="138"/>
      <c r="X66" s="138">
        <v>7085.86</v>
      </c>
      <c r="Y66" s="82"/>
      <c r="Z66" s="82"/>
      <c r="AA66" s="82"/>
      <c r="AB66" s="82"/>
      <c r="AC66" s="94">
        <v>14500.684621957549</v>
      </c>
      <c r="AD66" s="262">
        <v>7085.8647065030245</v>
      </c>
      <c r="AE66" s="94">
        <v>6738.4219601107834</v>
      </c>
      <c r="AF66" s="94">
        <v>2475.046520748162</v>
      </c>
      <c r="AG66" s="94">
        <v>6960.8432834774048</v>
      </c>
      <c r="AH66" s="94">
        <v>4249.6744614968002</v>
      </c>
      <c r="AI66" s="94">
        <v>5455.7557342044447</v>
      </c>
      <c r="AJ66" s="94">
        <v>24533.708711501837</v>
      </c>
      <c r="AK66" s="81"/>
      <c r="AL66" s="81"/>
      <c r="AM66" s="81"/>
      <c r="AN66" s="81"/>
      <c r="AO66" s="81"/>
      <c r="AP66" s="79" t="s">
        <v>50</v>
      </c>
      <c r="AQ66" s="66"/>
      <c r="AR66" s="79" t="s">
        <v>40</v>
      </c>
      <c r="AS66" s="149"/>
      <c r="AT66" s="3"/>
    </row>
    <row r="67" spans="1:46" ht="38.25" x14ac:dyDescent="0.25">
      <c r="A67" s="75" t="s">
        <v>428</v>
      </c>
      <c r="B67" s="225" t="s">
        <v>599</v>
      </c>
      <c r="C67" s="104" t="s">
        <v>33</v>
      </c>
      <c r="D67" s="104" t="s">
        <v>89</v>
      </c>
      <c r="E67" s="66" t="s">
        <v>322</v>
      </c>
      <c r="F67" s="79" t="s">
        <v>239</v>
      </c>
      <c r="G67" s="79">
        <v>60</v>
      </c>
      <c r="H67" s="79" t="s">
        <v>35</v>
      </c>
      <c r="I67" s="79">
        <v>2023</v>
      </c>
      <c r="J67" s="79">
        <v>2023</v>
      </c>
      <c r="K67" s="66"/>
      <c r="L67" s="79" t="s">
        <v>37</v>
      </c>
      <c r="M67" s="66"/>
      <c r="N67" s="79" t="s">
        <v>37</v>
      </c>
      <c r="O67" s="79" t="s">
        <v>38</v>
      </c>
      <c r="P67" s="80" t="s">
        <v>39</v>
      </c>
      <c r="Q67" s="78" t="s">
        <v>92</v>
      </c>
      <c r="R67" s="80">
        <v>1</v>
      </c>
      <c r="S67" s="79" t="s">
        <v>37</v>
      </c>
      <c r="T67" s="79" t="s">
        <v>35</v>
      </c>
      <c r="U67" s="138">
        <v>3936.59</v>
      </c>
      <c r="V67" s="138"/>
      <c r="W67" s="138"/>
      <c r="X67" s="138">
        <v>3936.59</v>
      </c>
      <c r="Y67" s="82"/>
      <c r="Z67" s="82"/>
      <c r="AA67" s="82"/>
      <c r="AB67" s="82"/>
      <c r="AC67" s="94">
        <v>8055.9359010875269</v>
      </c>
      <c r="AD67" s="262">
        <v>3936.5915036127908</v>
      </c>
      <c r="AE67" s="94">
        <v>3743.5677556171022</v>
      </c>
      <c r="AF67" s="94">
        <v>1375.0258448600903</v>
      </c>
      <c r="AG67" s="94">
        <v>3867.1351574874461</v>
      </c>
      <c r="AH67" s="94">
        <v>2360.9302563871115</v>
      </c>
      <c r="AI67" s="94">
        <v>3030.9754078913579</v>
      </c>
      <c r="AJ67" s="94">
        <v>13629.838173056574</v>
      </c>
      <c r="AK67" s="81"/>
      <c r="AL67" s="81"/>
      <c r="AM67" s="81"/>
      <c r="AN67" s="81"/>
      <c r="AO67" s="81"/>
      <c r="AP67" s="79" t="s">
        <v>50</v>
      </c>
      <c r="AQ67" s="66"/>
      <c r="AR67" s="79" t="s">
        <v>40</v>
      </c>
      <c r="AS67" s="149"/>
      <c r="AT67" s="3"/>
    </row>
    <row r="68" spans="1:46" ht="25.5" x14ac:dyDescent="0.25">
      <c r="A68" s="75" t="s">
        <v>429</v>
      </c>
      <c r="B68" s="225" t="s">
        <v>600</v>
      </c>
      <c r="C68" s="104" t="s">
        <v>33</v>
      </c>
      <c r="D68" s="104" t="s">
        <v>89</v>
      </c>
      <c r="E68" s="66" t="s">
        <v>323</v>
      </c>
      <c r="F68" s="79" t="s">
        <v>239</v>
      </c>
      <c r="G68" s="79">
        <v>60</v>
      </c>
      <c r="H68" s="79" t="s">
        <v>35</v>
      </c>
      <c r="I68" s="79">
        <v>2023</v>
      </c>
      <c r="J68" s="79">
        <v>2023</v>
      </c>
      <c r="K68" s="66"/>
      <c r="L68" s="79" t="s">
        <v>37</v>
      </c>
      <c r="M68" s="66"/>
      <c r="N68" s="79" t="s">
        <v>37</v>
      </c>
      <c r="O68" s="79" t="s">
        <v>38</v>
      </c>
      <c r="P68" s="80" t="s">
        <v>39</v>
      </c>
      <c r="Q68" s="78" t="s">
        <v>92</v>
      </c>
      <c r="R68" s="80">
        <v>1</v>
      </c>
      <c r="S68" s="79" t="s">
        <v>37</v>
      </c>
      <c r="T68" s="79" t="s">
        <v>37</v>
      </c>
      <c r="U68" s="138">
        <v>3936.59</v>
      </c>
      <c r="V68" s="138"/>
      <c r="W68" s="138"/>
      <c r="X68" s="138">
        <v>3936.59</v>
      </c>
      <c r="Y68" s="82"/>
      <c r="Z68" s="82"/>
      <c r="AA68" s="82"/>
      <c r="AB68" s="82"/>
      <c r="AC68" s="94">
        <v>8055.9359010875269</v>
      </c>
      <c r="AD68" s="262">
        <v>3936.5915036127908</v>
      </c>
      <c r="AE68" s="94">
        <v>3743.5677556171022</v>
      </c>
      <c r="AF68" s="94">
        <v>1375.0258448600903</v>
      </c>
      <c r="AG68" s="94">
        <v>3867.1351574874461</v>
      </c>
      <c r="AH68" s="94">
        <v>2360.9302563871115</v>
      </c>
      <c r="AI68" s="94">
        <v>3030.9754078913579</v>
      </c>
      <c r="AJ68" s="94">
        <v>13629.838173056574</v>
      </c>
      <c r="AK68" s="81"/>
      <c r="AL68" s="81"/>
      <c r="AM68" s="81"/>
      <c r="AN68" s="81"/>
      <c r="AO68" s="81"/>
      <c r="AP68" s="79" t="s">
        <v>50</v>
      </c>
      <c r="AQ68" s="66"/>
      <c r="AR68" s="79" t="s">
        <v>40</v>
      </c>
      <c r="AS68" s="149"/>
      <c r="AT68" s="3"/>
    </row>
    <row r="69" spans="1:46" ht="25.5" x14ac:dyDescent="0.25">
      <c r="A69" s="75" t="s">
        <v>430</v>
      </c>
      <c r="B69" s="225" t="s">
        <v>601</v>
      </c>
      <c r="C69" s="104" t="s">
        <v>33</v>
      </c>
      <c r="D69" s="104" t="s">
        <v>89</v>
      </c>
      <c r="E69" s="66" t="s">
        <v>324</v>
      </c>
      <c r="F69" s="79" t="s">
        <v>239</v>
      </c>
      <c r="G69" s="79">
        <v>60</v>
      </c>
      <c r="H69" s="79" t="s">
        <v>35</v>
      </c>
      <c r="I69" s="79">
        <v>2023</v>
      </c>
      <c r="J69" s="79">
        <v>2024</v>
      </c>
      <c r="K69" s="66"/>
      <c r="L69" s="79" t="s">
        <v>37</v>
      </c>
      <c r="M69" s="66"/>
      <c r="N69" s="79" t="s">
        <v>37</v>
      </c>
      <c r="O69" s="79" t="s">
        <v>38</v>
      </c>
      <c r="P69" s="80" t="s">
        <v>39</v>
      </c>
      <c r="Q69" s="78" t="s">
        <v>92</v>
      </c>
      <c r="R69" s="80">
        <v>1</v>
      </c>
      <c r="S69" s="79" t="s">
        <v>37</v>
      </c>
      <c r="T69" s="79" t="s">
        <v>35</v>
      </c>
      <c r="U69" s="138">
        <v>2165.13</v>
      </c>
      <c r="V69" s="138"/>
      <c r="W69" s="138"/>
      <c r="X69" s="138">
        <v>2165.13</v>
      </c>
      <c r="Y69" s="82"/>
      <c r="Z69" s="82"/>
      <c r="AA69" s="82"/>
      <c r="AB69" s="82"/>
      <c r="AC69" s="94">
        <v>4430.7647455981396</v>
      </c>
      <c r="AD69" s="262">
        <v>2165.1253269870354</v>
      </c>
      <c r="AE69" s="94">
        <v>2058.9622655894059</v>
      </c>
      <c r="AF69" s="94">
        <v>756.26421467304965</v>
      </c>
      <c r="AG69" s="94">
        <v>2126.9243366180954</v>
      </c>
      <c r="AH69" s="94">
        <v>1298.5116410129112</v>
      </c>
      <c r="AI69" s="94">
        <v>1667.0364743402465</v>
      </c>
      <c r="AJ69" s="94">
        <v>7496.410995181117</v>
      </c>
      <c r="AK69" s="81"/>
      <c r="AL69" s="81"/>
      <c r="AM69" s="81"/>
      <c r="AN69" s="81"/>
      <c r="AO69" s="81"/>
      <c r="AP69" s="79" t="s">
        <v>50</v>
      </c>
      <c r="AQ69" s="66"/>
      <c r="AR69" s="79" t="s">
        <v>40</v>
      </c>
      <c r="AS69" s="149"/>
    </row>
    <row r="70" spans="1:46" ht="25.5" x14ac:dyDescent="0.25">
      <c r="A70" s="75" t="s">
        <v>431</v>
      </c>
      <c r="B70" s="225" t="s">
        <v>602</v>
      </c>
      <c r="C70" s="104" t="s">
        <v>33</v>
      </c>
      <c r="D70" s="104" t="s">
        <v>89</v>
      </c>
      <c r="E70" s="66" t="s">
        <v>325</v>
      </c>
      <c r="F70" s="79" t="s">
        <v>239</v>
      </c>
      <c r="G70" s="79">
        <v>12</v>
      </c>
      <c r="H70" s="79" t="s">
        <v>35</v>
      </c>
      <c r="I70" s="79">
        <v>2023</v>
      </c>
      <c r="J70" s="79">
        <v>2023</v>
      </c>
      <c r="K70" s="66"/>
      <c r="L70" s="79" t="s">
        <v>37</v>
      </c>
      <c r="M70" s="66"/>
      <c r="N70" s="79" t="s">
        <v>37</v>
      </c>
      <c r="O70" s="79" t="s">
        <v>38</v>
      </c>
      <c r="P70" s="80" t="s">
        <v>39</v>
      </c>
      <c r="Q70" s="78" t="s">
        <v>92</v>
      </c>
      <c r="R70" s="80">
        <v>1</v>
      </c>
      <c r="S70" s="79" t="s">
        <v>37</v>
      </c>
      <c r="T70" s="79" t="s">
        <v>35</v>
      </c>
      <c r="U70" s="81">
        <v>17714.66</v>
      </c>
      <c r="V70" s="81"/>
      <c r="W70" s="81">
        <v>0</v>
      </c>
      <c r="X70" s="81">
        <v>17714.66</v>
      </c>
      <c r="Y70" s="82"/>
      <c r="Z70" s="82"/>
      <c r="AA70" s="82"/>
      <c r="AB70" s="82"/>
      <c r="AC70" s="81">
        <v>36251.71</v>
      </c>
      <c r="AD70" s="259">
        <v>17714.66</v>
      </c>
      <c r="AE70" s="81">
        <v>16846.05</v>
      </c>
      <c r="AF70" s="81">
        <v>6187.62</v>
      </c>
      <c r="AG70" s="81">
        <v>17402.11</v>
      </c>
      <c r="AH70" s="81">
        <v>10624.19</v>
      </c>
      <c r="AI70" s="81">
        <v>13639.39</v>
      </c>
      <c r="AJ70" s="81">
        <v>61334.27</v>
      </c>
      <c r="AK70" s="81"/>
      <c r="AL70" s="81"/>
      <c r="AM70" s="81"/>
      <c r="AN70" s="81"/>
      <c r="AO70" s="81"/>
      <c r="AP70" s="79" t="s">
        <v>50</v>
      </c>
      <c r="AQ70" s="66"/>
      <c r="AR70" s="79" t="s">
        <v>40</v>
      </c>
      <c r="AS70" s="149"/>
      <c r="AT70" s="3"/>
    </row>
    <row r="71" spans="1:46" ht="25.5" x14ac:dyDescent="0.25">
      <c r="A71" s="75" t="s">
        <v>432</v>
      </c>
      <c r="B71" s="225" t="s">
        <v>603</v>
      </c>
      <c r="C71" s="104" t="s">
        <v>33</v>
      </c>
      <c r="D71" s="104" t="s">
        <v>89</v>
      </c>
      <c r="E71" s="66" t="s">
        <v>326</v>
      </c>
      <c r="F71" s="79" t="s">
        <v>239</v>
      </c>
      <c r="G71" s="79">
        <v>12</v>
      </c>
      <c r="H71" s="79" t="s">
        <v>35</v>
      </c>
      <c r="I71" s="79">
        <v>2023</v>
      </c>
      <c r="J71" s="79">
        <v>2023</v>
      </c>
      <c r="K71" s="66"/>
      <c r="L71" s="79" t="s">
        <v>37</v>
      </c>
      <c r="M71" s="66"/>
      <c r="N71" s="79" t="s">
        <v>37</v>
      </c>
      <c r="O71" s="79" t="s">
        <v>38</v>
      </c>
      <c r="P71" s="80" t="s">
        <v>39</v>
      </c>
      <c r="Q71" s="78" t="s">
        <v>92</v>
      </c>
      <c r="R71" s="80">
        <v>1</v>
      </c>
      <c r="S71" s="79" t="s">
        <v>37</v>
      </c>
      <c r="T71" s="79" t="s">
        <v>37</v>
      </c>
      <c r="U71" s="81"/>
      <c r="V71" s="81"/>
      <c r="W71" s="81"/>
      <c r="X71" s="81"/>
      <c r="Y71" s="82"/>
      <c r="Z71" s="82"/>
      <c r="AA71" s="82"/>
      <c r="AB71" s="82"/>
      <c r="AC71" s="81">
        <v>0</v>
      </c>
      <c r="AD71" s="259">
        <v>0</v>
      </c>
      <c r="AE71" s="81">
        <v>0</v>
      </c>
      <c r="AF71" s="81">
        <v>0</v>
      </c>
      <c r="AG71" s="81">
        <v>0</v>
      </c>
      <c r="AH71" s="81">
        <v>0</v>
      </c>
      <c r="AI71" s="81">
        <v>12000</v>
      </c>
      <c r="AJ71" s="81">
        <v>0</v>
      </c>
      <c r="AK71" s="81"/>
      <c r="AL71" s="81"/>
      <c r="AM71" s="81"/>
      <c r="AN71" s="81"/>
      <c r="AO71" s="81"/>
      <c r="AP71" s="79" t="s">
        <v>50</v>
      </c>
      <c r="AQ71" s="66"/>
      <c r="AR71" s="79" t="s">
        <v>40</v>
      </c>
      <c r="AS71" s="149"/>
      <c r="AT71" s="3"/>
    </row>
    <row r="72" spans="1:46" ht="25.5" x14ac:dyDescent="0.25">
      <c r="A72" s="75" t="s">
        <v>433</v>
      </c>
      <c r="B72" s="225" t="s">
        <v>604</v>
      </c>
      <c r="C72" s="104" t="s">
        <v>33</v>
      </c>
      <c r="D72" s="104" t="s">
        <v>89</v>
      </c>
      <c r="E72" s="66" t="s">
        <v>327</v>
      </c>
      <c r="F72" s="79" t="s">
        <v>239</v>
      </c>
      <c r="G72" s="79">
        <v>12</v>
      </c>
      <c r="H72" s="79" t="s">
        <v>35</v>
      </c>
      <c r="I72" s="79">
        <v>2023</v>
      </c>
      <c r="J72" s="79">
        <v>2023</v>
      </c>
      <c r="K72" s="66"/>
      <c r="L72" s="79" t="s">
        <v>37</v>
      </c>
      <c r="M72" s="66"/>
      <c r="N72" s="79" t="s">
        <v>37</v>
      </c>
      <c r="O72" s="79" t="s">
        <v>38</v>
      </c>
      <c r="P72" s="80" t="s">
        <v>39</v>
      </c>
      <c r="Q72" s="78" t="s">
        <v>92</v>
      </c>
      <c r="R72" s="80">
        <v>1</v>
      </c>
      <c r="S72" s="79" t="s">
        <v>37</v>
      </c>
      <c r="T72" s="79" t="s">
        <v>37</v>
      </c>
      <c r="U72" s="81"/>
      <c r="V72" s="81"/>
      <c r="W72" s="81"/>
      <c r="X72" s="81"/>
      <c r="Y72" s="82"/>
      <c r="Z72" s="82"/>
      <c r="AA72" s="82"/>
      <c r="AB72" s="82"/>
      <c r="AC72" s="81">
        <v>0</v>
      </c>
      <c r="AD72" s="259">
        <v>0</v>
      </c>
      <c r="AE72" s="81">
        <v>0</v>
      </c>
      <c r="AF72" s="81">
        <v>0</v>
      </c>
      <c r="AG72" s="81">
        <v>0</v>
      </c>
      <c r="AH72" s="81">
        <v>0</v>
      </c>
      <c r="AI72" s="81">
        <v>12000</v>
      </c>
      <c r="AJ72" s="81">
        <v>0</v>
      </c>
      <c r="AK72" s="81"/>
      <c r="AL72" s="81"/>
      <c r="AM72" s="81"/>
      <c r="AN72" s="81"/>
      <c r="AO72" s="81"/>
      <c r="AP72" s="79" t="s">
        <v>50</v>
      </c>
      <c r="AQ72" s="66"/>
      <c r="AR72" s="79" t="s">
        <v>40</v>
      </c>
      <c r="AS72" s="149"/>
      <c r="AT72" s="3"/>
    </row>
    <row r="73" spans="1:46" ht="25.5" x14ac:dyDescent="0.25">
      <c r="A73" s="75" t="s">
        <v>434</v>
      </c>
      <c r="B73" s="225" t="s">
        <v>605</v>
      </c>
      <c r="C73" s="104" t="s">
        <v>33</v>
      </c>
      <c r="D73" s="104" t="s">
        <v>89</v>
      </c>
      <c r="E73" s="66" t="s">
        <v>328</v>
      </c>
      <c r="F73" s="79" t="s">
        <v>239</v>
      </c>
      <c r="G73" s="79">
        <v>24</v>
      </c>
      <c r="H73" s="79" t="s">
        <v>35</v>
      </c>
      <c r="I73" s="79">
        <v>2023</v>
      </c>
      <c r="J73" s="79">
        <v>2023</v>
      </c>
      <c r="K73" s="66"/>
      <c r="L73" s="79" t="s">
        <v>37</v>
      </c>
      <c r="M73" s="66"/>
      <c r="N73" s="79" t="s">
        <v>37</v>
      </c>
      <c r="O73" s="79" t="s">
        <v>38</v>
      </c>
      <c r="P73" s="80" t="s">
        <v>39</v>
      </c>
      <c r="Q73" s="78" t="s">
        <v>92</v>
      </c>
      <c r="R73" s="80">
        <v>1</v>
      </c>
      <c r="S73" s="79" t="s">
        <v>37</v>
      </c>
      <c r="T73" s="79" t="s">
        <v>37</v>
      </c>
      <c r="U73" s="81">
        <v>5904.89</v>
      </c>
      <c r="V73" s="81"/>
      <c r="W73" s="81"/>
      <c r="X73" s="81">
        <v>5904.89</v>
      </c>
      <c r="Y73" s="82"/>
      <c r="Z73" s="82"/>
      <c r="AA73" s="82"/>
      <c r="AB73" s="82"/>
      <c r="AC73" s="81">
        <v>12083.9</v>
      </c>
      <c r="AD73" s="259">
        <v>5904.89</v>
      </c>
      <c r="AE73" s="81">
        <v>5615.35</v>
      </c>
      <c r="AF73" s="81">
        <v>2062.54</v>
      </c>
      <c r="AG73" s="81">
        <v>5800.7</v>
      </c>
      <c r="AH73" s="81">
        <v>3541.4</v>
      </c>
      <c r="AI73" s="81">
        <v>4546.46</v>
      </c>
      <c r="AJ73" s="81">
        <v>20444.759999999998</v>
      </c>
      <c r="AK73" s="81"/>
      <c r="AL73" s="81"/>
      <c r="AM73" s="81"/>
      <c r="AN73" s="81"/>
      <c r="AO73" s="81"/>
      <c r="AP73" s="79" t="s">
        <v>50</v>
      </c>
      <c r="AQ73" s="66"/>
      <c r="AR73" s="79" t="s">
        <v>40</v>
      </c>
      <c r="AS73" s="149"/>
      <c r="AT73" s="3"/>
    </row>
    <row r="74" spans="1:46" ht="25.5" x14ac:dyDescent="0.25">
      <c r="A74" s="75" t="s">
        <v>435</v>
      </c>
      <c r="B74" s="225" t="s">
        <v>606</v>
      </c>
      <c r="C74" s="104" t="s">
        <v>33</v>
      </c>
      <c r="D74" s="104" t="s">
        <v>89</v>
      </c>
      <c r="E74" s="66" t="s">
        <v>329</v>
      </c>
      <c r="F74" s="79" t="s">
        <v>239</v>
      </c>
      <c r="G74" s="79">
        <v>60</v>
      </c>
      <c r="H74" s="79" t="s">
        <v>35</v>
      </c>
      <c r="I74" s="79">
        <v>2023</v>
      </c>
      <c r="J74" s="79">
        <v>2024</v>
      </c>
      <c r="K74" s="66"/>
      <c r="L74" s="79" t="s">
        <v>37</v>
      </c>
      <c r="M74" s="66"/>
      <c r="N74" s="79" t="s">
        <v>37</v>
      </c>
      <c r="O74" s="79" t="s">
        <v>38</v>
      </c>
      <c r="P74" s="80" t="s">
        <v>39</v>
      </c>
      <c r="Q74" s="78" t="s">
        <v>92</v>
      </c>
      <c r="R74" s="80">
        <v>1</v>
      </c>
      <c r="S74" s="79" t="s">
        <v>37</v>
      </c>
      <c r="T74" s="79" t="s">
        <v>37</v>
      </c>
      <c r="U74" s="138">
        <v>5511.23</v>
      </c>
      <c r="V74" s="138"/>
      <c r="W74" s="138"/>
      <c r="X74" s="138">
        <v>5511.23</v>
      </c>
      <c r="Y74" s="82"/>
      <c r="Z74" s="82"/>
      <c r="AA74" s="82"/>
      <c r="AB74" s="82"/>
      <c r="AC74" s="94">
        <v>11278.31026152254</v>
      </c>
      <c r="AD74" s="262">
        <v>5511.2281050579077</v>
      </c>
      <c r="AE74" s="94">
        <v>5240.9948578639433</v>
      </c>
      <c r="AF74" s="94">
        <v>1925.0361828041262</v>
      </c>
      <c r="AG74" s="94">
        <v>5413.9892204824246</v>
      </c>
      <c r="AH74" s="94">
        <v>3305.3023589419563</v>
      </c>
      <c r="AI74" s="94">
        <v>4243.3655710479015</v>
      </c>
      <c r="AJ74" s="94">
        <v>19081.773442279205</v>
      </c>
      <c r="AK74" s="81"/>
      <c r="AL74" s="81"/>
      <c r="AM74" s="81"/>
      <c r="AN74" s="81"/>
      <c r="AO74" s="81"/>
      <c r="AP74" s="79" t="s">
        <v>50</v>
      </c>
      <c r="AQ74" s="66" t="s">
        <v>330</v>
      </c>
      <c r="AR74" s="79" t="s">
        <v>40</v>
      </c>
      <c r="AS74" s="149"/>
      <c r="AT74" s="3"/>
    </row>
    <row r="75" spans="1:46" ht="25.5" x14ac:dyDescent="0.25">
      <c r="A75" s="75" t="s">
        <v>436</v>
      </c>
      <c r="B75" s="225" t="s">
        <v>607</v>
      </c>
      <c r="C75" s="104" t="s">
        <v>33</v>
      </c>
      <c r="D75" s="104" t="s">
        <v>89</v>
      </c>
      <c r="E75" s="66" t="s">
        <v>331</v>
      </c>
      <c r="F75" s="79" t="s">
        <v>239</v>
      </c>
      <c r="G75" s="79">
        <v>12</v>
      </c>
      <c r="H75" s="79" t="s">
        <v>35</v>
      </c>
      <c r="I75" s="79">
        <v>2023</v>
      </c>
      <c r="J75" s="79">
        <v>2023</v>
      </c>
      <c r="K75" s="66"/>
      <c r="L75" s="79" t="s">
        <v>37</v>
      </c>
      <c r="M75" s="66"/>
      <c r="N75" s="79" t="s">
        <v>37</v>
      </c>
      <c r="O75" s="79" t="s">
        <v>38</v>
      </c>
      <c r="P75" s="80" t="s">
        <v>39</v>
      </c>
      <c r="Q75" s="78" t="s">
        <v>92</v>
      </c>
      <c r="R75" s="80">
        <v>1</v>
      </c>
      <c r="S75" s="79" t="s">
        <v>37</v>
      </c>
      <c r="T75" s="79" t="s">
        <v>37</v>
      </c>
      <c r="U75" s="81">
        <v>0</v>
      </c>
      <c r="V75" s="81">
        <v>12000</v>
      </c>
      <c r="W75" s="81">
        <v>0</v>
      </c>
      <c r="X75" s="81">
        <v>12000</v>
      </c>
      <c r="Y75" s="82"/>
      <c r="Z75" s="82"/>
      <c r="AA75" s="82"/>
      <c r="AB75" s="82"/>
      <c r="AC75" s="81">
        <v>0</v>
      </c>
      <c r="AD75" s="259">
        <v>12000</v>
      </c>
      <c r="AE75" s="81">
        <v>0</v>
      </c>
      <c r="AF75" s="81">
        <v>0</v>
      </c>
      <c r="AG75" s="81">
        <v>0</v>
      </c>
      <c r="AH75" s="81">
        <v>0</v>
      </c>
      <c r="AI75" s="81">
        <v>0</v>
      </c>
      <c r="AJ75" s="81">
        <v>0</v>
      </c>
      <c r="AK75" s="81"/>
      <c r="AL75" s="81"/>
      <c r="AM75" s="81"/>
      <c r="AN75" s="81"/>
      <c r="AO75" s="81"/>
      <c r="AP75" s="79" t="s">
        <v>50</v>
      </c>
      <c r="AQ75" s="66"/>
      <c r="AR75" s="79" t="s">
        <v>40</v>
      </c>
      <c r="AS75" s="149"/>
      <c r="AT75" s="3"/>
    </row>
    <row r="76" spans="1:46" ht="25.5" x14ac:dyDescent="0.25">
      <c r="A76" s="75" t="s">
        <v>437</v>
      </c>
      <c r="B76" s="225" t="s">
        <v>608</v>
      </c>
      <c r="C76" s="104" t="s">
        <v>33</v>
      </c>
      <c r="D76" s="104" t="s">
        <v>89</v>
      </c>
      <c r="E76" s="66" t="s">
        <v>332</v>
      </c>
      <c r="F76" s="79" t="s">
        <v>239</v>
      </c>
      <c r="G76" s="79">
        <v>60</v>
      </c>
      <c r="H76" s="79" t="s">
        <v>35</v>
      </c>
      <c r="I76" s="79">
        <v>2023</v>
      </c>
      <c r="J76" s="79">
        <v>2024</v>
      </c>
      <c r="K76" s="66"/>
      <c r="L76" s="79" t="s">
        <v>37</v>
      </c>
      <c r="M76" s="66"/>
      <c r="N76" s="79" t="s">
        <v>37</v>
      </c>
      <c r="O76" s="79" t="s">
        <v>38</v>
      </c>
      <c r="P76" s="80" t="s">
        <v>39</v>
      </c>
      <c r="Q76" s="78" t="s">
        <v>92</v>
      </c>
      <c r="R76" s="80">
        <v>1</v>
      </c>
      <c r="S76" s="79" t="s">
        <v>37</v>
      </c>
      <c r="T76" s="79" t="s">
        <v>35</v>
      </c>
      <c r="U76" s="138"/>
      <c r="V76" s="138"/>
      <c r="W76" s="138"/>
      <c r="X76" s="138"/>
      <c r="Y76" s="139"/>
      <c r="Z76" s="139"/>
      <c r="AA76" s="139"/>
      <c r="AB76" s="134"/>
      <c r="AC76" s="94">
        <v>0</v>
      </c>
      <c r="AD76" s="262">
        <v>0</v>
      </c>
      <c r="AE76" s="94">
        <v>10000</v>
      </c>
      <c r="AF76" s="94">
        <v>0</v>
      </c>
      <c r="AG76" s="94">
        <v>0</v>
      </c>
      <c r="AH76" s="94">
        <v>0</v>
      </c>
      <c r="AI76" s="94">
        <v>0</v>
      </c>
      <c r="AJ76" s="94">
        <v>30000</v>
      </c>
      <c r="AK76" s="81"/>
      <c r="AL76" s="81"/>
      <c r="AM76" s="81"/>
      <c r="AN76" s="81"/>
      <c r="AO76" s="81"/>
      <c r="AP76" s="79" t="s">
        <v>50</v>
      </c>
      <c r="AQ76" s="66"/>
      <c r="AR76" s="79" t="s">
        <v>40</v>
      </c>
      <c r="AS76" s="149"/>
      <c r="AT76" s="3"/>
    </row>
    <row r="77" spans="1:46" ht="93" customHeight="1" x14ac:dyDescent="0.25">
      <c r="A77" s="75" t="s">
        <v>438</v>
      </c>
      <c r="B77" s="225" t="s">
        <v>609</v>
      </c>
      <c r="C77" s="104">
        <v>3990570925</v>
      </c>
      <c r="D77" s="104" t="s">
        <v>89</v>
      </c>
      <c r="E77" s="66" t="s">
        <v>333</v>
      </c>
      <c r="F77" s="79" t="s">
        <v>239</v>
      </c>
      <c r="G77" s="79">
        <v>6</v>
      </c>
      <c r="H77" s="79" t="s">
        <v>35</v>
      </c>
      <c r="I77" s="79">
        <v>2023</v>
      </c>
      <c r="J77" s="79">
        <v>2023</v>
      </c>
      <c r="K77" s="66"/>
      <c r="L77" s="79" t="s">
        <v>37</v>
      </c>
      <c r="M77" s="66"/>
      <c r="N77" s="79" t="s">
        <v>37</v>
      </c>
      <c r="O77" s="79" t="s">
        <v>38</v>
      </c>
      <c r="P77" s="80" t="s">
        <v>39</v>
      </c>
      <c r="Q77" s="78" t="s">
        <v>92</v>
      </c>
      <c r="R77" s="80">
        <v>1</v>
      </c>
      <c r="S77" s="79" t="s">
        <v>37</v>
      </c>
      <c r="T77" s="79" t="s">
        <v>37</v>
      </c>
      <c r="U77" s="81">
        <v>40000</v>
      </c>
      <c r="V77" s="81">
        <v>0</v>
      </c>
      <c r="W77" s="81">
        <v>0</v>
      </c>
      <c r="X77" s="81">
        <v>40000</v>
      </c>
      <c r="Y77" s="82"/>
      <c r="Z77" s="82"/>
      <c r="AA77" s="82"/>
      <c r="AB77" s="82"/>
      <c r="AC77" s="81">
        <v>0</v>
      </c>
      <c r="AD77" s="259">
        <v>40000</v>
      </c>
      <c r="AE77" s="81">
        <v>0</v>
      </c>
      <c r="AF77" s="81">
        <v>0</v>
      </c>
      <c r="AG77" s="81">
        <v>0</v>
      </c>
      <c r="AH77" s="81">
        <v>0</v>
      </c>
      <c r="AI77" s="81">
        <v>60000</v>
      </c>
      <c r="AJ77" s="81">
        <v>0</v>
      </c>
      <c r="AK77" s="81"/>
      <c r="AL77" s="81"/>
      <c r="AM77" s="81"/>
      <c r="AN77" s="81"/>
      <c r="AO77" s="81"/>
      <c r="AP77" s="79" t="s">
        <v>50</v>
      </c>
      <c r="AQ77" s="66"/>
      <c r="AR77" s="79" t="s">
        <v>40</v>
      </c>
      <c r="AS77" s="149"/>
      <c r="AT77" s="3"/>
    </row>
    <row r="78" spans="1:46" ht="25.5" x14ac:dyDescent="0.25">
      <c r="A78" s="75" t="s">
        <v>439</v>
      </c>
      <c r="B78" s="225" t="s">
        <v>610</v>
      </c>
      <c r="C78" s="104" t="s">
        <v>33</v>
      </c>
      <c r="D78" s="104" t="s">
        <v>89</v>
      </c>
      <c r="E78" s="66" t="s">
        <v>334</v>
      </c>
      <c r="F78" s="79" t="s">
        <v>239</v>
      </c>
      <c r="G78" s="79">
        <v>60</v>
      </c>
      <c r="H78" s="79" t="s">
        <v>35</v>
      </c>
      <c r="I78" s="79">
        <v>2023</v>
      </c>
      <c r="J78" s="79">
        <v>2023</v>
      </c>
      <c r="K78" s="66"/>
      <c r="L78" s="79" t="s">
        <v>37</v>
      </c>
      <c r="M78" s="66"/>
      <c r="N78" s="79" t="s">
        <v>37</v>
      </c>
      <c r="O78" s="79" t="s">
        <v>38</v>
      </c>
      <c r="P78" s="80" t="s">
        <v>39</v>
      </c>
      <c r="Q78" s="78" t="s">
        <v>92</v>
      </c>
      <c r="R78" s="80">
        <v>1</v>
      </c>
      <c r="S78" s="79" t="s">
        <v>37</v>
      </c>
      <c r="T78" s="79" t="s">
        <v>35</v>
      </c>
      <c r="U78" s="138">
        <v>5511.23</v>
      </c>
      <c r="V78" s="138"/>
      <c r="W78" s="138"/>
      <c r="X78" s="138">
        <v>5511.23</v>
      </c>
      <c r="Y78" s="139"/>
      <c r="Z78" s="139"/>
      <c r="AA78" s="139"/>
      <c r="AB78" s="134"/>
      <c r="AC78" s="94">
        <v>11278.31026152254</v>
      </c>
      <c r="AD78" s="262">
        <v>5511.2281050579077</v>
      </c>
      <c r="AE78" s="94">
        <v>5240.9948578639433</v>
      </c>
      <c r="AF78" s="94">
        <v>1925.0361828041262</v>
      </c>
      <c r="AG78" s="94">
        <v>5413.9892204824246</v>
      </c>
      <c r="AH78" s="94">
        <v>3305.3023589419563</v>
      </c>
      <c r="AI78" s="94">
        <v>4243.3655710479015</v>
      </c>
      <c r="AJ78" s="94">
        <v>19081.773442279205</v>
      </c>
      <c r="AK78" s="81"/>
      <c r="AL78" s="81"/>
      <c r="AM78" s="81"/>
      <c r="AN78" s="81"/>
      <c r="AO78" s="81"/>
      <c r="AP78" s="79" t="s">
        <v>35</v>
      </c>
      <c r="AQ78" s="66"/>
      <c r="AR78" s="79" t="s">
        <v>40</v>
      </c>
      <c r="AS78" s="149"/>
      <c r="AT78" s="3"/>
    </row>
    <row r="79" spans="1:46" ht="89.25" x14ac:dyDescent="0.25">
      <c r="A79" s="75" t="s">
        <v>440</v>
      </c>
      <c r="B79" s="225" t="s">
        <v>611</v>
      </c>
      <c r="C79" s="104" t="s">
        <v>33</v>
      </c>
      <c r="D79" s="104" t="s">
        <v>736</v>
      </c>
      <c r="E79" s="66" t="s">
        <v>335</v>
      </c>
      <c r="F79" s="79" t="s">
        <v>158</v>
      </c>
      <c r="G79" s="79">
        <v>6</v>
      </c>
      <c r="H79" s="79" t="s">
        <v>35</v>
      </c>
      <c r="I79" s="79">
        <v>2023</v>
      </c>
      <c r="J79" s="79">
        <v>2023</v>
      </c>
      <c r="K79" s="66"/>
      <c r="L79" s="79" t="s">
        <v>37</v>
      </c>
      <c r="M79" s="66"/>
      <c r="N79" s="79" t="s">
        <v>37</v>
      </c>
      <c r="O79" s="79" t="s">
        <v>38</v>
      </c>
      <c r="P79" s="80" t="s">
        <v>39</v>
      </c>
      <c r="Q79" s="78" t="s">
        <v>92</v>
      </c>
      <c r="R79" s="80">
        <v>1</v>
      </c>
      <c r="S79" s="79" t="s">
        <v>37</v>
      </c>
      <c r="T79" s="79" t="s">
        <v>37</v>
      </c>
      <c r="U79" s="81">
        <v>122500</v>
      </c>
      <c r="V79" s="81">
        <v>0</v>
      </c>
      <c r="W79" s="81">
        <v>0</v>
      </c>
      <c r="X79" s="81">
        <v>122500</v>
      </c>
      <c r="Y79" s="82"/>
      <c r="Z79" s="82"/>
      <c r="AA79" s="82"/>
      <c r="AB79" s="82"/>
      <c r="AC79" s="81">
        <v>445050</v>
      </c>
      <c r="AD79" s="259">
        <v>122500</v>
      </c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79" t="s">
        <v>35</v>
      </c>
      <c r="AQ79" s="66"/>
      <c r="AR79" s="79" t="s">
        <v>40</v>
      </c>
      <c r="AS79" s="149"/>
      <c r="AT79" s="3"/>
    </row>
    <row r="80" spans="1:46" ht="25.5" x14ac:dyDescent="0.25">
      <c r="A80" s="75" t="s">
        <v>441</v>
      </c>
      <c r="B80" s="225" t="s">
        <v>612</v>
      </c>
      <c r="C80" s="104" t="s">
        <v>33</v>
      </c>
      <c r="D80" s="104" t="s">
        <v>89</v>
      </c>
      <c r="E80" s="66" t="s">
        <v>336</v>
      </c>
      <c r="F80" s="79" t="s">
        <v>239</v>
      </c>
      <c r="G80" s="79">
        <v>60</v>
      </c>
      <c r="H80" s="79" t="s">
        <v>37</v>
      </c>
      <c r="I80" s="79">
        <v>2023</v>
      </c>
      <c r="J80" s="79">
        <v>2023</v>
      </c>
      <c r="K80" s="66"/>
      <c r="L80" s="79" t="s">
        <v>37</v>
      </c>
      <c r="M80" s="66"/>
      <c r="N80" s="79" t="s">
        <v>37</v>
      </c>
      <c r="O80" s="79" t="s">
        <v>38</v>
      </c>
      <c r="P80" s="80" t="s">
        <v>39</v>
      </c>
      <c r="Q80" s="78" t="s">
        <v>92</v>
      </c>
      <c r="R80" s="80">
        <v>1</v>
      </c>
      <c r="S80" s="79" t="s">
        <v>37</v>
      </c>
      <c r="T80" s="79" t="s">
        <v>35</v>
      </c>
      <c r="U80" s="138">
        <v>3936.59</v>
      </c>
      <c r="V80" s="138"/>
      <c r="W80" s="138"/>
      <c r="X80" s="138">
        <v>3936.59</v>
      </c>
      <c r="Y80" s="139"/>
      <c r="Z80" s="139"/>
      <c r="AA80" s="139"/>
      <c r="AB80" s="134"/>
      <c r="AC80" s="94">
        <v>8055.9359010875269</v>
      </c>
      <c r="AD80" s="262">
        <v>3936.5915036127908</v>
      </c>
      <c r="AE80" s="94">
        <v>3743.5677556171022</v>
      </c>
      <c r="AF80" s="94">
        <v>1375.0258448600903</v>
      </c>
      <c r="AG80" s="94">
        <v>3867.1351574874461</v>
      </c>
      <c r="AH80" s="94">
        <v>2360.9302563871115</v>
      </c>
      <c r="AI80" s="94">
        <v>3030.9754078913579</v>
      </c>
      <c r="AJ80" s="94">
        <v>13629.838173056574</v>
      </c>
      <c r="AK80" s="81"/>
      <c r="AL80" s="81"/>
      <c r="AM80" s="81"/>
      <c r="AN80" s="81"/>
      <c r="AO80" s="81"/>
      <c r="AP80" s="79" t="s">
        <v>35</v>
      </c>
      <c r="AQ80" s="66"/>
      <c r="AR80" s="79" t="s">
        <v>40</v>
      </c>
      <c r="AS80" s="149"/>
      <c r="AT80" s="3"/>
    </row>
    <row r="81" spans="1:46" ht="25.5" x14ac:dyDescent="0.25">
      <c r="A81" s="75" t="s">
        <v>442</v>
      </c>
      <c r="B81" s="225" t="s">
        <v>613</v>
      </c>
      <c r="C81" s="104" t="s">
        <v>33</v>
      </c>
      <c r="D81" s="104" t="s">
        <v>89</v>
      </c>
      <c r="E81" s="66" t="s">
        <v>337</v>
      </c>
      <c r="F81" s="79" t="s">
        <v>239</v>
      </c>
      <c r="G81" s="79">
        <v>4</v>
      </c>
      <c r="H81" s="79" t="s">
        <v>37</v>
      </c>
      <c r="I81" s="79">
        <v>2023</v>
      </c>
      <c r="J81" s="79">
        <v>2023</v>
      </c>
      <c r="K81" s="66"/>
      <c r="L81" s="79" t="s">
        <v>37</v>
      </c>
      <c r="M81" s="66"/>
      <c r="N81" s="79" t="s">
        <v>37</v>
      </c>
      <c r="O81" s="79" t="s">
        <v>38</v>
      </c>
      <c r="P81" s="80" t="s">
        <v>39</v>
      </c>
      <c r="Q81" s="78" t="s">
        <v>92</v>
      </c>
      <c r="R81" s="80">
        <v>1</v>
      </c>
      <c r="S81" s="79" t="s">
        <v>37</v>
      </c>
      <c r="T81" s="79" t="s">
        <v>37</v>
      </c>
      <c r="U81" s="81">
        <v>12500</v>
      </c>
      <c r="V81" s="81">
        <v>0</v>
      </c>
      <c r="W81" s="81">
        <v>0</v>
      </c>
      <c r="X81" s="81">
        <v>12500</v>
      </c>
      <c r="Y81" s="82"/>
      <c r="Z81" s="82"/>
      <c r="AA81" s="82"/>
      <c r="AB81" s="82"/>
      <c r="AC81" s="81">
        <f t="shared" ref="AC81:AJ81" si="0">$X81/8</f>
        <v>1562.5</v>
      </c>
      <c r="AD81" s="259">
        <f t="shared" si="0"/>
        <v>1562.5</v>
      </c>
      <c r="AE81" s="81">
        <f t="shared" si="0"/>
        <v>1562.5</v>
      </c>
      <c r="AF81" s="81">
        <f t="shared" si="0"/>
        <v>1562.5</v>
      </c>
      <c r="AG81" s="81">
        <f t="shared" si="0"/>
        <v>1562.5</v>
      </c>
      <c r="AH81" s="81">
        <f t="shared" si="0"/>
        <v>1562.5</v>
      </c>
      <c r="AI81" s="81">
        <f t="shared" si="0"/>
        <v>1562.5</v>
      </c>
      <c r="AJ81" s="81">
        <f t="shared" si="0"/>
        <v>1562.5</v>
      </c>
      <c r="AK81" s="81"/>
      <c r="AL81" s="81"/>
      <c r="AM81" s="81"/>
      <c r="AN81" s="81"/>
      <c r="AO81" s="81"/>
      <c r="AP81" s="79" t="s">
        <v>50</v>
      </c>
      <c r="AQ81" s="66"/>
      <c r="AR81" s="79" t="s">
        <v>41</v>
      </c>
      <c r="AS81" s="149"/>
      <c r="AT81" s="3"/>
    </row>
    <row r="82" spans="1:46" ht="25.5" x14ac:dyDescent="0.25">
      <c r="A82" s="75" t="s">
        <v>443</v>
      </c>
      <c r="B82" s="225" t="s">
        <v>614</v>
      </c>
      <c r="C82" s="104" t="s">
        <v>33</v>
      </c>
      <c r="D82" s="104" t="s">
        <v>89</v>
      </c>
      <c r="E82" s="66" t="s">
        <v>338</v>
      </c>
      <c r="F82" s="79" t="s">
        <v>239</v>
      </c>
      <c r="G82" s="79">
        <v>4</v>
      </c>
      <c r="H82" s="79" t="s">
        <v>37</v>
      </c>
      <c r="I82" s="79">
        <v>2023</v>
      </c>
      <c r="J82" s="79">
        <v>2023</v>
      </c>
      <c r="K82" s="66"/>
      <c r="L82" s="79" t="s">
        <v>37</v>
      </c>
      <c r="M82" s="66"/>
      <c r="N82" s="79" t="s">
        <v>37</v>
      </c>
      <c r="O82" s="79" t="s">
        <v>38</v>
      </c>
      <c r="P82" s="80" t="s">
        <v>39</v>
      </c>
      <c r="Q82" s="78" t="s">
        <v>92</v>
      </c>
      <c r="R82" s="80">
        <v>1</v>
      </c>
      <c r="S82" s="79" t="s">
        <v>37</v>
      </c>
      <c r="T82" s="79" t="s">
        <v>37</v>
      </c>
      <c r="U82" s="81">
        <v>35000</v>
      </c>
      <c r="V82" s="81">
        <v>0</v>
      </c>
      <c r="W82" s="81">
        <v>0</v>
      </c>
      <c r="X82" s="81">
        <v>35000</v>
      </c>
      <c r="Y82" s="82"/>
      <c r="Z82" s="82"/>
      <c r="AA82" s="82"/>
      <c r="AB82" s="82"/>
      <c r="AC82" s="81">
        <v>0</v>
      </c>
      <c r="AD82" s="259">
        <f>$X82/2</f>
        <v>17500</v>
      </c>
      <c r="AE82" s="81">
        <v>0</v>
      </c>
      <c r="AF82" s="81">
        <v>0</v>
      </c>
      <c r="AG82" s="81">
        <v>0</v>
      </c>
      <c r="AH82" s="81">
        <v>0</v>
      </c>
      <c r="AI82" s="81">
        <f>$X82/2</f>
        <v>17500</v>
      </c>
      <c r="AJ82" s="81">
        <v>0</v>
      </c>
      <c r="AK82" s="81"/>
      <c r="AL82" s="81"/>
      <c r="AM82" s="81"/>
      <c r="AN82" s="81"/>
      <c r="AO82" s="81"/>
      <c r="AP82" s="79" t="s">
        <v>50</v>
      </c>
      <c r="AQ82" s="66"/>
      <c r="AR82" s="79" t="s">
        <v>41</v>
      </c>
      <c r="AS82" s="149"/>
      <c r="AT82" s="3"/>
    </row>
    <row r="83" spans="1:46" ht="25.5" x14ac:dyDescent="0.25">
      <c r="A83" s="75" t="s">
        <v>444</v>
      </c>
      <c r="B83" s="225" t="s">
        <v>615</v>
      </c>
      <c r="C83" s="104" t="s">
        <v>33</v>
      </c>
      <c r="D83" s="104" t="s">
        <v>89</v>
      </c>
      <c r="E83" s="66" t="s">
        <v>340</v>
      </c>
      <c r="F83" s="79" t="s">
        <v>239</v>
      </c>
      <c r="G83" s="79">
        <v>4</v>
      </c>
      <c r="H83" s="79" t="s">
        <v>37</v>
      </c>
      <c r="I83" s="79">
        <v>2023</v>
      </c>
      <c r="J83" s="79">
        <v>2023</v>
      </c>
      <c r="K83" s="66"/>
      <c r="L83" s="79" t="s">
        <v>37</v>
      </c>
      <c r="M83" s="66"/>
      <c r="N83" s="79" t="s">
        <v>37</v>
      </c>
      <c r="O83" s="79" t="s">
        <v>38</v>
      </c>
      <c r="P83" s="80" t="s">
        <v>39</v>
      </c>
      <c r="Q83" s="78" t="s">
        <v>92</v>
      </c>
      <c r="R83" s="80">
        <v>1</v>
      </c>
      <c r="S83" s="79" t="s">
        <v>37</v>
      </c>
      <c r="T83" s="79" t="s">
        <v>37</v>
      </c>
      <c r="U83" s="81">
        <v>22727.27</v>
      </c>
      <c r="V83" s="81">
        <v>0</v>
      </c>
      <c r="W83" s="81">
        <v>0</v>
      </c>
      <c r="X83" s="81">
        <v>22727.27</v>
      </c>
      <c r="Y83" s="82"/>
      <c r="Z83" s="82"/>
      <c r="AA83" s="82"/>
      <c r="AB83" s="82"/>
      <c r="AC83" s="81">
        <f>$X83/11</f>
        <v>2066.1154545454547</v>
      </c>
      <c r="AD83" s="259">
        <f>$X83/11</f>
        <v>2066.1154545454547</v>
      </c>
      <c r="AE83" s="81"/>
      <c r="AF83" s="81">
        <f>$X83/11</f>
        <v>2066.1154545454547</v>
      </c>
      <c r="AG83" s="81">
        <f>$X83/11</f>
        <v>2066.1154545454547</v>
      </c>
      <c r="AH83" s="81">
        <f>$X83/11</f>
        <v>2066.1154545454547</v>
      </c>
      <c r="AI83" s="81">
        <f>$X83/11</f>
        <v>2066.1154545454547</v>
      </c>
      <c r="AJ83" s="81">
        <f>$X83/11</f>
        <v>2066.1154545454547</v>
      </c>
      <c r="AK83" s="81"/>
      <c r="AL83" s="81"/>
      <c r="AM83" s="81"/>
      <c r="AN83" s="81"/>
      <c r="AO83" s="81"/>
      <c r="AP83" s="79" t="s">
        <v>50</v>
      </c>
      <c r="AQ83" s="66" t="s">
        <v>339</v>
      </c>
      <c r="AR83" s="79" t="s">
        <v>41</v>
      </c>
      <c r="AS83" s="149"/>
    </row>
    <row r="84" spans="1:46" ht="25.5" x14ac:dyDescent="0.25">
      <c r="A84" s="75" t="s">
        <v>445</v>
      </c>
      <c r="B84" s="225" t="s">
        <v>617</v>
      </c>
      <c r="C84" s="104" t="s">
        <v>33</v>
      </c>
      <c r="D84" s="104" t="s">
        <v>89</v>
      </c>
      <c r="E84" s="66" t="s">
        <v>341</v>
      </c>
      <c r="F84" s="79" t="s">
        <v>239</v>
      </c>
      <c r="G84" s="79">
        <v>4</v>
      </c>
      <c r="H84" s="79" t="s">
        <v>37</v>
      </c>
      <c r="I84" s="79">
        <v>2023</v>
      </c>
      <c r="J84" s="79">
        <v>2023</v>
      </c>
      <c r="K84" s="66"/>
      <c r="L84" s="79" t="s">
        <v>37</v>
      </c>
      <c r="M84" s="66"/>
      <c r="N84" s="79" t="s">
        <v>37</v>
      </c>
      <c r="O84" s="79" t="s">
        <v>38</v>
      </c>
      <c r="P84" s="80" t="s">
        <v>39</v>
      </c>
      <c r="Q84" s="78" t="s">
        <v>92</v>
      </c>
      <c r="R84" s="80">
        <v>1</v>
      </c>
      <c r="S84" s="79" t="s">
        <v>37</v>
      </c>
      <c r="T84" s="79" t="s">
        <v>37</v>
      </c>
      <c r="U84" s="81">
        <v>37500</v>
      </c>
      <c r="V84" s="81">
        <v>0</v>
      </c>
      <c r="W84" s="81">
        <v>0</v>
      </c>
      <c r="X84" s="81">
        <v>37500</v>
      </c>
      <c r="Y84" s="82"/>
      <c r="Z84" s="82"/>
      <c r="AA84" s="82"/>
      <c r="AB84" s="82"/>
      <c r="AC84" s="81">
        <f t="shared" ref="AC84:AJ84" si="1">$X84/8</f>
        <v>4687.5</v>
      </c>
      <c r="AD84" s="259">
        <f t="shared" si="1"/>
        <v>4687.5</v>
      </c>
      <c r="AE84" s="81">
        <f t="shared" si="1"/>
        <v>4687.5</v>
      </c>
      <c r="AF84" s="81">
        <f t="shared" si="1"/>
        <v>4687.5</v>
      </c>
      <c r="AG84" s="81">
        <f t="shared" si="1"/>
        <v>4687.5</v>
      </c>
      <c r="AH84" s="81">
        <f t="shared" si="1"/>
        <v>4687.5</v>
      </c>
      <c r="AI84" s="81">
        <f t="shared" si="1"/>
        <v>4687.5</v>
      </c>
      <c r="AJ84" s="81">
        <f t="shared" si="1"/>
        <v>4687.5</v>
      </c>
      <c r="AK84" s="81"/>
      <c r="AL84" s="81"/>
      <c r="AM84" s="81"/>
      <c r="AN84" s="81"/>
      <c r="AO84" s="81"/>
      <c r="AP84" s="79" t="s">
        <v>50</v>
      </c>
      <c r="AQ84" s="66"/>
      <c r="AR84" s="79" t="s">
        <v>41</v>
      </c>
      <c r="AS84" s="149"/>
      <c r="AT84" s="3"/>
    </row>
    <row r="85" spans="1:46" ht="101.25" customHeight="1" x14ac:dyDescent="0.35">
      <c r="A85" s="75" t="s">
        <v>807</v>
      </c>
      <c r="B85" s="185"/>
      <c r="C85" s="79" t="s">
        <v>33</v>
      </c>
      <c r="D85" s="142" t="s">
        <v>737</v>
      </c>
      <c r="E85" s="266" t="s">
        <v>742</v>
      </c>
      <c r="F85" s="79" t="s">
        <v>48</v>
      </c>
      <c r="G85" s="79">
        <v>12</v>
      </c>
      <c r="H85" s="79" t="s">
        <v>35</v>
      </c>
      <c r="I85" s="79">
        <v>2023</v>
      </c>
      <c r="J85" s="79">
        <v>2023</v>
      </c>
      <c r="K85" s="79" t="s">
        <v>37</v>
      </c>
      <c r="L85" s="79" t="s">
        <v>37</v>
      </c>
      <c r="M85" s="80" t="s">
        <v>37</v>
      </c>
      <c r="N85" s="79" t="s">
        <v>37</v>
      </c>
      <c r="O85" s="79" t="s">
        <v>38</v>
      </c>
      <c r="P85" s="80" t="s">
        <v>45</v>
      </c>
      <c r="Q85" s="79" t="s">
        <v>49</v>
      </c>
      <c r="R85" s="80">
        <v>2</v>
      </c>
      <c r="S85" s="79" t="s">
        <v>37</v>
      </c>
      <c r="T85" s="79" t="s">
        <v>37</v>
      </c>
      <c r="U85" s="138">
        <v>59976.45</v>
      </c>
      <c r="V85" s="138">
        <v>0</v>
      </c>
      <c r="W85" s="138">
        <v>0</v>
      </c>
      <c r="X85" s="138">
        <v>59976.45</v>
      </c>
      <c r="Y85" s="138">
        <v>0</v>
      </c>
      <c r="Z85" s="172"/>
      <c r="AA85" s="82"/>
      <c r="AB85" s="131"/>
      <c r="AC85" s="138">
        <v>61698.86</v>
      </c>
      <c r="AD85" s="263">
        <v>56976.45</v>
      </c>
      <c r="AE85" s="138">
        <v>108895.54</v>
      </c>
      <c r="AF85" s="138">
        <v>12794.53</v>
      </c>
      <c r="AG85" s="138">
        <v>48164.639999999999</v>
      </c>
      <c r="AH85" s="138">
        <v>27895.06</v>
      </c>
      <c r="AI85" s="138">
        <v>37112.32</v>
      </c>
      <c r="AJ85" s="138">
        <v>135262.59</v>
      </c>
      <c r="AK85" s="138"/>
      <c r="AL85" s="138"/>
      <c r="AM85" s="138"/>
      <c r="AN85" s="138"/>
      <c r="AO85" s="138"/>
      <c r="AP85" s="80"/>
      <c r="AQ85" s="66"/>
      <c r="AR85" s="66" t="s">
        <v>40</v>
      </c>
      <c r="AS85" s="149"/>
    </row>
    <row r="86" spans="1:46" ht="101.25" customHeight="1" x14ac:dyDescent="0.35">
      <c r="A86" s="75" t="s">
        <v>808</v>
      </c>
      <c r="B86" s="185"/>
      <c r="C86" s="79" t="s">
        <v>33</v>
      </c>
      <c r="D86" s="142" t="s">
        <v>737</v>
      </c>
      <c r="E86" s="66" t="s">
        <v>741</v>
      </c>
      <c r="F86" s="79" t="s">
        <v>48</v>
      </c>
      <c r="G86" s="79">
        <v>12</v>
      </c>
      <c r="H86" s="79" t="s">
        <v>35</v>
      </c>
      <c r="I86" s="79">
        <v>2023</v>
      </c>
      <c r="J86" s="79">
        <v>2023</v>
      </c>
      <c r="K86" s="79" t="s">
        <v>37</v>
      </c>
      <c r="L86" s="79" t="s">
        <v>37</v>
      </c>
      <c r="M86" s="80" t="s">
        <v>37</v>
      </c>
      <c r="N86" s="79" t="s">
        <v>37</v>
      </c>
      <c r="O86" s="79" t="s">
        <v>38</v>
      </c>
      <c r="P86" s="80" t="s">
        <v>45</v>
      </c>
      <c r="Q86" s="79" t="s">
        <v>49</v>
      </c>
      <c r="R86" s="80">
        <v>2</v>
      </c>
      <c r="S86" s="79" t="s">
        <v>37</v>
      </c>
      <c r="T86" s="79" t="s">
        <v>37</v>
      </c>
      <c r="U86" s="138">
        <v>59976.45</v>
      </c>
      <c r="V86" s="138">
        <v>0</v>
      </c>
      <c r="W86" s="138">
        <v>0</v>
      </c>
      <c r="X86" s="138">
        <v>59976.45</v>
      </c>
      <c r="Y86" s="138">
        <v>0</v>
      </c>
      <c r="Z86" s="172"/>
      <c r="AA86" s="82"/>
      <c r="AB86" s="131"/>
      <c r="AC86" s="138">
        <v>61698.86</v>
      </c>
      <c r="AD86" s="263">
        <v>56976.45</v>
      </c>
      <c r="AE86" s="138">
        <v>108895.54</v>
      </c>
      <c r="AF86" s="138">
        <v>12794.53</v>
      </c>
      <c r="AG86" s="138">
        <v>48164.639999999999</v>
      </c>
      <c r="AH86" s="138">
        <v>27895.06</v>
      </c>
      <c r="AI86" s="138">
        <v>37112.32</v>
      </c>
      <c r="AJ86" s="138">
        <v>135262.59</v>
      </c>
      <c r="AK86" s="138"/>
      <c r="AL86" s="138"/>
      <c r="AM86" s="138"/>
      <c r="AN86" s="138"/>
      <c r="AO86" s="138"/>
      <c r="AP86" s="80"/>
      <c r="AQ86" s="66"/>
      <c r="AR86" s="66" t="s">
        <v>40</v>
      </c>
      <c r="AS86" s="149"/>
    </row>
    <row r="87" spans="1:46" ht="101.25" customHeight="1" x14ac:dyDescent="0.35">
      <c r="A87" s="75" t="s">
        <v>809</v>
      </c>
      <c r="B87" s="185"/>
      <c r="C87" s="142" t="s">
        <v>33</v>
      </c>
      <c r="D87" s="104" t="s">
        <v>736</v>
      </c>
      <c r="E87" s="136" t="s">
        <v>720</v>
      </c>
      <c r="F87" s="91" t="s">
        <v>721</v>
      </c>
      <c r="G87" s="135">
        <v>9</v>
      </c>
      <c r="H87" s="135" t="s">
        <v>35</v>
      </c>
      <c r="I87" s="135">
        <v>2023</v>
      </c>
      <c r="J87" s="135">
        <v>2023</v>
      </c>
      <c r="K87" s="136"/>
      <c r="L87" s="135" t="s">
        <v>37</v>
      </c>
      <c r="M87" s="143"/>
      <c r="N87" s="135" t="s">
        <v>37</v>
      </c>
      <c r="O87" s="145" t="s">
        <v>38</v>
      </c>
      <c r="P87" s="135" t="s">
        <v>707</v>
      </c>
      <c r="Q87" s="135" t="s">
        <v>210</v>
      </c>
      <c r="R87" s="137">
        <v>1</v>
      </c>
      <c r="S87" s="135"/>
      <c r="T87" s="135" t="s">
        <v>37</v>
      </c>
      <c r="U87" s="138">
        <v>87119.74</v>
      </c>
      <c r="V87" s="138"/>
      <c r="W87" s="138"/>
      <c r="X87" s="138">
        <v>87119.74</v>
      </c>
      <c r="Y87" s="139"/>
      <c r="Z87" s="140"/>
      <c r="AA87" s="140"/>
      <c r="AB87" s="134"/>
      <c r="AC87" s="138">
        <v>97822.668106495781</v>
      </c>
      <c r="AD87" s="263">
        <v>87119.739244599696</v>
      </c>
      <c r="AE87" s="138">
        <v>105936.76846235782</v>
      </c>
      <c r="AF87" s="138">
        <v>45659.165621690787</v>
      </c>
      <c r="AG87" s="138">
        <v>123569.8891189077</v>
      </c>
      <c r="AH87" s="138">
        <v>47876.783677901694</v>
      </c>
      <c r="AI87" s="138">
        <v>108057.647057232</v>
      </c>
      <c r="AJ87" s="138">
        <v>156417.8987108146</v>
      </c>
      <c r="AK87" s="138"/>
      <c r="AL87" s="138"/>
      <c r="AM87" s="138"/>
      <c r="AN87" s="138"/>
      <c r="AO87" s="138"/>
      <c r="AP87" s="135"/>
      <c r="AQ87" s="102"/>
      <c r="AR87" s="93"/>
      <c r="AS87" s="149"/>
    </row>
    <row r="88" spans="1:46" ht="214.15" customHeight="1" x14ac:dyDescent="0.35">
      <c r="A88" s="75" t="s">
        <v>810</v>
      </c>
      <c r="B88" s="185"/>
      <c r="C88" s="79" t="s">
        <v>33</v>
      </c>
      <c r="D88" s="142" t="s">
        <v>737</v>
      </c>
      <c r="E88" s="66" t="s">
        <v>739</v>
      </c>
      <c r="F88" s="79" t="s">
        <v>54</v>
      </c>
      <c r="G88" s="79">
        <v>12</v>
      </c>
      <c r="H88" s="79" t="s">
        <v>35</v>
      </c>
      <c r="I88" s="79">
        <v>2023</v>
      </c>
      <c r="J88" s="79">
        <v>2023</v>
      </c>
      <c r="K88" s="79" t="s">
        <v>37</v>
      </c>
      <c r="L88" s="80" t="s">
        <v>37</v>
      </c>
      <c r="M88" s="80" t="s">
        <v>37</v>
      </c>
      <c r="N88" s="80" t="s">
        <v>52</v>
      </c>
      <c r="O88" s="79" t="s">
        <v>38</v>
      </c>
      <c r="P88" s="80" t="s">
        <v>45</v>
      </c>
      <c r="Q88" s="79" t="s">
        <v>740</v>
      </c>
      <c r="R88" s="80">
        <v>1</v>
      </c>
      <c r="S88" s="164" t="s">
        <v>37</v>
      </c>
      <c r="T88" s="66" t="s">
        <v>37</v>
      </c>
      <c r="U88" s="138">
        <v>18202.310000000001</v>
      </c>
      <c r="V88" s="138">
        <v>0</v>
      </c>
      <c r="W88" s="138">
        <v>0</v>
      </c>
      <c r="X88" s="138">
        <v>18202.310000000001</v>
      </c>
      <c r="Y88" s="138">
        <v>0</v>
      </c>
      <c r="Z88" s="181"/>
      <c r="AA88" s="181"/>
      <c r="AB88" s="181"/>
      <c r="AC88" s="189">
        <v>13703.420496033807</v>
      </c>
      <c r="AD88" s="265">
        <v>18202.305356752197</v>
      </c>
      <c r="AE88" s="189">
        <v>27504.068270075073</v>
      </c>
      <c r="AF88" s="189">
        <v>5399.101594715431</v>
      </c>
      <c r="AG88" s="189">
        <v>17592.824318036601</v>
      </c>
      <c r="AH88" s="189">
        <v>5108.6747403699937</v>
      </c>
      <c r="AI88" s="189">
        <v>11177.373113880627</v>
      </c>
      <c r="AJ88" s="189">
        <v>40248.732110136269</v>
      </c>
      <c r="AK88" s="189"/>
      <c r="AL88" s="189"/>
      <c r="AM88" s="189"/>
      <c r="AN88" s="189"/>
      <c r="AO88" s="189"/>
      <c r="AP88" s="181"/>
      <c r="AQ88" s="81"/>
      <c r="AR88" s="66" t="s">
        <v>40</v>
      </c>
      <c r="AS88" s="149"/>
    </row>
    <row r="89" spans="1:46" ht="101.25" customHeight="1" x14ac:dyDescent="0.3">
      <c r="A89" s="75" t="s">
        <v>811</v>
      </c>
      <c r="B89" s="190"/>
      <c r="C89" s="79" t="s">
        <v>33</v>
      </c>
      <c r="D89" s="142" t="s">
        <v>737</v>
      </c>
      <c r="E89" s="66" t="s">
        <v>756</v>
      </c>
      <c r="F89" s="79" t="s">
        <v>66</v>
      </c>
      <c r="G89" s="79">
        <v>6</v>
      </c>
      <c r="H89" s="79" t="s">
        <v>35</v>
      </c>
      <c r="I89" s="79">
        <v>2023</v>
      </c>
      <c r="J89" s="79">
        <v>2023</v>
      </c>
      <c r="K89" s="79" t="s">
        <v>37</v>
      </c>
      <c r="L89" s="79" t="s">
        <v>37</v>
      </c>
      <c r="M89" s="79"/>
      <c r="N89" s="79" t="s">
        <v>37</v>
      </c>
      <c r="O89" s="79" t="s">
        <v>38</v>
      </c>
      <c r="P89" s="80" t="s">
        <v>45</v>
      </c>
      <c r="Q89" s="79" t="s">
        <v>49</v>
      </c>
      <c r="R89" s="80">
        <v>1</v>
      </c>
      <c r="S89" s="79" t="s">
        <v>37</v>
      </c>
      <c r="T89" s="79" t="s">
        <v>37</v>
      </c>
      <c r="U89" s="138">
        <v>21197</v>
      </c>
      <c r="V89" s="138">
        <v>0</v>
      </c>
      <c r="W89" s="138">
        <v>0</v>
      </c>
      <c r="X89" s="138">
        <v>21197</v>
      </c>
      <c r="Y89" s="138">
        <v>0</v>
      </c>
      <c r="Z89" s="172"/>
      <c r="AA89" s="82"/>
      <c r="AB89" s="148"/>
      <c r="AC89" s="138">
        <v>21197.5</v>
      </c>
      <c r="AD89" s="263">
        <v>21197.5</v>
      </c>
      <c r="AE89" s="138">
        <v>21197.5</v>
      </c>
      <c r="AF89" s="138">
        <v>21197.5</v>
      </c>
      <c r="AG89" s="138">
        <v>21197.5</v>
      </c>
      <c r="AH89" s="138">
        <v>21197.5</v>
      </c>
      <c r="AI89" s="138">
        <v>21197.5</v>
      </c>
      <c r="AJ89" s="138">
        <v>21197.5</v>
      </c>
      <c r="AK89" s="138"/>
      <c r="AL89" s="138"/>
      <c r="AM89" s="138"/>
      <c r="AN89" s="138"/>
      <c r="AO89" s="138"/>
      <c r="AP89" s="80"/>
      <c r="AQ89" s="66"/>
      <c r="AR89" s="66" t="s">
        <v>40</v>
      </c>
      <c r="AS89" s="149"/>
    </row>
    <row r="90" spans="1:46" ht="101.25" customHeight="1" x14ac:dyDescent="0.3">
      <c r="A90" s="75" t="s">
        <v>812</v>
      </c>
      <c r="B90" s="190"/>
      <c r="C90" s="79" t="s">
        <v>33</v>
      </c>
      <c r="D90" s="104" t="s">
        <v>736</v>
      </c>
      <c r="E90" s="66" t="s">
        <v>770</v>
      </c>
      <c r="F90" s="79" t="s">
        <v>158</v>
      </c>
      <c r="G90" s="79">
        <v>12</v>
      </c>
      <c r="H90" s="79" t="s">
        <v>35</v>
      </c>
      <c r="I90" s="79">
        <v>2023</v>
      </c>
      <c r="J90" s="79">
        <v>2023</v>
      </c>
      <c r="K90" s="79" t="s">
        <v>37</v>
      </c>
      <c r="L90" s="79" t="s">
        <v>37</v>
      </c>
      <c r="M90" s="79"/>
      <c r="N90" s="79" t="s">
        <v>37</v>
      </c>
      <c r="O90" s="79" t="s">
        <v>38</v>
      </c>
      <c r="P90" s="80" t="s">
        <v>45</v>
      </c>
      <c r="Q90" s="79" t="s">
        <v>49</v>
      </c>
      <c r="R90" s="80">
        <v>1</v>
      </c>
      <c r="S90" s="79" t="s">
        <v>37</v>
      </c>
      <c r="T90" s="79" t="s">
        <v>37</v>
      </c>
      <c r="U90" s="138"/>
      <c r="V90" s="138"/>
      <c r="W90" s="138"/>
      <c r="X90" s="138"/>
      <c r="Y90" s="138"/>
      <c r="Z90" s="172"/>
      <c r="AA90" s="82"/>
      <c r="AB90" s="148"/>
      <c r="AC90" s="138">
        <v>0</v>
      </c>
      <c r="AD90" s="263">
        <v>0</v>
      </c>
      <c r="AE90" s="138">
        <v>0</v>
      </c>
      <c r="AF90" s="138">
        <v>0</v>
      </c>
      <c r="AG90" s="138">
        <v>0</v>
      </c>
      <c r="AH90" s="138">
        <v>0</v>
      </c>
      <c r="AI90" s="138">
        <v>0</v>
      </c>
      <c r="AJ90" s="138">
        <v>0</v>
      </c>
      <c r="AK90" s="138"/>
      <c r="AL90" s="138"/>
      <c r="AM90" s="138"/>
      <c r="AN90" s="138"/>
      <c r="AO90" s="138"/>
      <c r="AP90" s="80"/>
      <c r="AQ90" s="66" t="s">
        <v>771</v>
      </c>
      <c r="AR90" s="66" t="s">
        <v>40</v>
      </c>
      <c r="AS90" s="149"/>
    </row>
    <row r="91" spans="1:46" ht="101.25" customHeight="1" x14ac:dyDescent="0.35">
      <c r="A91" s="75" t="s">
        <v>813</v>
      </c>
      <c r="B91" s="185"/>
      <c r="C91" s="142" t="s">
        <v>33</v>
      </c>
      <c r="D91" s="104" t="s">
        <v>723</v>
      </c>
      <c r="E91" s="92" t="s">
        <v>724</v>
      </c>
      <c r="F91" s="91" t="s">
        <v>78</v>
      </c>
      <c r="G91" s="89">
        <v>36</v>
      </c>
      <c r="H91" s="135" t="s">
        <v>37</v>
      </c>
      <c r="I91" s="135">
        <v>2023</v>
      </c>
      <c r="J91" s="135">
        <v>2023</v>
      </c>
      <c r="K91" s="135">
        <v>0</v>
      </c>
      <c r="L91" s="135" t="s">
        <v>37</v>
      </c>
      <c r="M91" s="135">
        <v>0</v>
      </c>
      <c r="N91" s="135" t="s">
        <v>37</v>
      </c>
      <c r="O91" s="135" t="s">
        <v>38</v>
      </c>
      <c r="P91" s="135" t="s">
        <v>39</v>
      </c>
      <c r="Q91" s="135">
        <v>0</v>
      </c>
      <c r="R91" s="135">
        <v>1</v>
      </c>
      <c r="S91" s="135" t="s">
        <v>35</v>
      </c>
      <c r="T91" s="135" t="s">
        <v>35</v>
      </c>
      <c r="U91" s="90">
        <v>38961.040000000001</v>
      </c>
      <c r="V91" s="90"/>
      <c r="W91" s="90"/>
      <c r="X91" s="90">
        <v>38961.040000000001</v>
      </c>
      <c r="Y91" s="90">
        <v>0</v>
      </c>
      <c r="Z91" s="90">
        <v>0</v>
      </c>
      <c r="AA91" s="135">
        <v>239787</v>
      </c>
      <c r="AB91" s="135" t="s">
        <v>130</v>
      </c>
      <c r="AC91" s="90">
        <v>38961.038961038961</v>
      </c>
      <c r="AD91" s="264">
        <v>38961.038961038961</v>
      </c>
      <c r="AE91" s="90">
        <v>129870.12987012985</v>
      </c>
      <c r="AF91" s="90">
        <v>38961.038961038961</v>
      </c>
      <c r="AG91" s="90">
        <v>129870.12987012985</v>
      </c>
      <c r="AH91" s="90">
        <v>51948.051948051951</v>
      </c>
      <c r="AI91" s="90">
        <v>32467.532467532463</v>
      </c>
      <c r="AJ91" s="90">
        <v>38961.038961038961</v>
      </c>
      <c r="AK91" s="135"/>
      <c r="AL91" s="135"/>
      <c r="AM91" s="138"/>
      <c r="AN91" s="138"/>
      <c r="AO91" s="138"/>
      <c r="AP91" s="135" t="s">
        <v>35</v>
      </c>
      <c r="AQ91" s="135" t="s">
        <v>726</v>
      </c>
      <c r="AR91" s="135" t="s">
        <v>727</v>
      </c>
      <c r="AS91" s="150"/>
    </row>
    <row r="92" spans="1:46" ht="101.25" customHeight="1" x14ac:dyDescent="0.35">
      <c r="A92" s="75" t="s">
        <v>814</v>
      </c>
      <c r="B92" s="185"/>
      <c r="C92" s="79" t="s">
        <v>33</v>
      </c>
      <c r="D92" s="142" t="s">
        <v>737</v>
      </c>
      <c r="E92" s="66" t="s">
        <v>743</v>
      </c>
      <c r="F92" s="79" t="s">
        <v>48</v>
      </c>
      <c r="G92" s="79">
        <v>12</v>
      </c>
      <c r="H92" s="79" t="s">
        <v>37</v>
      </c>
      <c r="I92" s="79">
        <v>2023</v>
      </c>
      <c r="J92" s="79">
        <v>2023</v>
      </c>
      <c r="K92" s="79" t="s">
        <v>37</v>
      </c>
      <c r="L92" s="79" t="s">
        <v>37</v>
      </c>
      <c r="M92" s="80" t="s">
        <v>37</v>
      </c>
      <c r="N92" s="79" t="s">
        <v>35</v>
      </c>
      <c r="O92" s="79" t="s">
        <v>38</v>
      </c>
      <c r="P92" s="79" t="s">
        <v>45</v>
      </c>
      <c r="Q92" s="79" t="s">
        <v>49</v>
      </c>
      <c r="R92" s="80">
        <v>2</v>
      </c>
      <c r="S92" s="79" t="s">
        <v>37</v>
      </c>
      <c r="T92" s="79" t="s">
        <v>37</v>
      </c>
      <c r="U92" s="138"/>
      <c r="V92" s="138">
        <v>0</v>
      </c>
      <c r="W92" s="138">
        <v>0</v>
      </c>
      <c r="X92" s="138"/>
      <c r="Y92" s="138">
        <v>0</v>
      </c>
      <c r="Z92" s="149"/>
      <c r="AA92" s="149"/>
      <c r="AB92" s="149"/>
      <c r="AC92" s="138">
        <v>0</v>
      </c>
      <c r="AD92" s="263">
        <v>0</v>
      </c>
      <c r="AE92" s="138">
        <v>0</v>
      </c>
      <c r="AF92" s="138">
        <v>0</v>
      </c>
      <c r="AG92" s="138">
        <v>0</v>
      </c>
      <c r="AH92" s="138">
        <f>18342.7*2</f>
        <v>36685.4</v>
      </c>
      <c r="AI92" s="138">
        <v>0</v>
      </c>
      <c r="AJ92" s="138">
        <v>99997.3</v>
      </c>
      <c r="AK92" s="138"/>
      <c r="AL92" s="138"/>
      <c r="AM92" s="138"/>
      <c r="AN92" s="138"/>
      <c r="AO92" s="138"/>
      <c r="AP92" s="149"/>
      <c r="AQ92" s="150"/>
      <c r="AR92" s="66" t="s">
        <v>40</v>
      </c>
      <c r="AS92" s="149"/>
    </row>
    <row r="93" spans="1:46" ht="109.5" customHeight="1" x14ac:dyDescent="0.35">
      <c r="A93" s="75" t="s">
        <v>815</v>
      </c>
      <c r="B93" s="185"/>
      <c r="C93" s="79" t="s">
        <v>33</v>
      </c>
      <c r="D93" s="142" t="s">
        <v>737</v>
      </c>
      <c r="E93" s="66" t="s">
        <v>738</v>
      </c>
      <c r="F93" s="79" t="s">
        <v>54</v>
      </c>
      <c r="G93" s="79">
        <v>12</v>
      </c>
      <c r="H93" s="79" t="s">
        <v>35</v>
      </c>
      <c r="I93" s="79">
        <v>2023</v>
      </c>
      <c r="J93" s="79">
        <v>2023</v>
      </c>
      <c r="K93" s="79" t="s">
        <v>37</v>
      </c>
      <c r="L93" s="80" t="s">
        <v>37</v>
      </c>
      <c r="M93" s="80" t="s">
        <v>37</v>
      </c>
      <c r="N93" s="80" t="s">
        <v>52</v>
      </c>
      <c r="O93" s="79" t="s">
        <v>38</v>
      </c>
      <c r="P93" s="80" t="s">
        <v>45</v>
      </c>
      <c r="Q93" s="79" t="s">
        <v>56</v>
      </c>
      <c r="R93" s="80">
        <v>1</v>
      </c>
      <c r="S93" s="164" t="s">
        <v>37</v>
      </c>
      <c r="T93" s="66" t="s">
        <v>37</v>
      </c>
      <c r="U93" s="138"/>
      <c r="V93" s="138"/>
      <c r="W93" s="138"/>
      <c r="X93" s="138"/>
      <c r="Y93" s="138"/>
      <c r="Z93" s="181"/>
      <c r="AA93" s="152" t="s">
        <v>129</v>
      </c>
      <c r="AB93" s="79" t="s">
        <v>130</v>
      </c>
      <c r="AC93" s="138">
        <v>0</v>
      </c>
      <c r="AD93" s="263">
        <v>0</v>
      </c>
      <c r="AE93" s="138">
        <v>0</v>
      </c>
      <c r="AF93" s="138">
        <v>0</v>
      </c>
      <c r="AG93" s="138">
        <v>0</v>
      </c>
      <c r="AH93" s="138">
        <v>0</v>
      </c>
      <c r="AI93" s="138">
        <v>0</v>
      </c>
      <c r="AJ93" s="138">
        <v>295117.5</v>
      </c>
      <c r="AK93" s="138"/>
      <c r="AL93" s="138"/>
      <c r="AM93" s="138"/>
      <c r="AN93" s="138"/>
      <c r="AO93" s="138"/>
      <c r="AP93" s="81"/>
      <c r="AQ93" s="81"/>
      <c r="AR93" s="66" t="s">
        <v>40</v>
      </c>
      <c r="AS93" s="149"/>
    </row>
    <row r="94" spans="1:46" ht="101.25" customHeight="1" x14ac:dyDescent="0.35">
      <c r="A94" s="75" t="s">
        <v>816</v>
      </c>
      <c r="B94" s="185"/>
      <c r="C94" s="104" t="s">
        <v>33</v>
      </c>
      <c r="D94" s="142" t="s">
        <v>737</v>
      </c>
      <c r="E94" s="66" t="s">
        <v>885</v>
      </c>
      <c r="F94" s="104" t="s">
        <v>48</v>
      </c>
      <c r="G94" s="79">
        <v>12</v>
      </c>
      <c r="H94" s="79" t="s">
        <v>37</v>
      </c>
      <c r="I94" s="79">
        <v>2023</v>
      </c>
      <c r="J94" s="79">
        <v>2023</v>
      </c>
      <c r="K94" s="79" t="s">
        <v>37</v>
      </c>
      <c r="L94" s="79" t="s">
        <v>37</v>
      </c>
      <c r="M94" s="80" t="s">
        <v>37</v>
      </c>
      <c r="N94" s="79" t="s">
        <v>37</v>
      </c>
      <c r="O94" s="79" t="s">
        <v>38</v>
      </c>
      <c r="P94" s="79" t="s">
        <v>45</v>
      </c>
      <c r="Q94" s="71" t="s">
        <v>49</v>
      </c>
      <c r="R94" s="80">
        <v>2</v>
      </c>
      <c r="S94" s="79" t="s">
        <v>37</v>
      </c>
      <c r="T94" s="79" t="s">
        <v>37</v>
      </c>
      <c r="U94" s="138">
        <v>49873.83</v>
      </c>
      <c r="V94" s="138">
        <v>0</v>
      </c>
      <c r="W94" s="138">
        <v>0</v>
      </c>
      <c r="X94" s="138">
        <v>49873.83</v>
      </c>
      <c r="Y94" s="138">
        <v>0</v>
      </c>
      <c r="Z94" s="182"/>
      <c r="AA94" s="184"/>
      <c r="AB94" s="184"/>
      <c r="AC94" s="138">
        <v>17680.257079999999</v>
      </c>
      <c r="AD94" s="263">
        <v>49873.828139999998</v>
      </c>
      <c r="AE94" s="138">
        <v>45291.528269999995</v>
      </c>
      <c r="AF94" s="138">
        <v>11206.803612</v>
      </c>
      <c r="AG94" s="138">
        <v>8028.8240259999993</v>
      </c>
      <c r="AH94" s="138">
        <v>9786.103486</v>
      </c>
      <c r="AI94" s="138">
        <v>19818.120419999999</v>
      </c>
      <c r="AJ94" s="138">
        <v>100034.91260000001</v>
      </c>
      <c r="AK94" s="138"/>
      <c r="AL94" s="138"/>
      <c r="AM94" s="138"/>
      <c r="AN94" s="138"/>
      <c r="AO94" s="138"/>
      <c r="AP94" s="182"/>
      <c r="AQ94" s="150"/>
      <c r="AR94" s="155" t="s">
        <v>40</v>
      </c>
      <c r="AS94" s="149"/>
    </row>
    <row r="95" spans="1:46" ht="38.25" x14ac:dyDescent="0.35">
      <c r="A95" s="75" t="s">
        <v>817</v>
      </c>
      <c r="B95" s="185"/>
      <c r="C95" s="104" t="s">
        <v>33</v>
      </c>
      <c r="D95" s="142" t="s">
        <v>737</v>
      </c>
      <c r="E95" s="92" t="s">
        <v>744</v>
      </c>
      <c r="F95" s="104" t="s">
        <v>48</v>
      </c>
      <c r="G95" s="79">
        <v>12</v>
      </c>
      <c r="H95" s="79" t="s">
        <v>37</v>
      </c>
      <c r="I95" s="79">
        <v>2023</v>
      </c>
      <c r="J95" s="79">
        <v>2023</v>
      </c>
      <c r="K95" s="79" t="s">
        <v>37</v>
      </c>
      <c r="L95" s="79" t="s">
        <v>37</v>
      </c>
      <c r="M95" s="80" t="s">
        <v>37</v>
      </c>
      <c r="N95" s="79" t="s">
        <v>37</v>
      </c>
      <c r="O95" s="79" t="s">
        <v>38</v>
      </c>
      <c r="P95" s="79" t="s">
        <v>45</v>
      </c>
      <c r="Q95" s="71" t="s">
        <v>745</v>
      </c>
      <c r="R95" s="80">
        <v>2</v>
      </c>
      <c r="S95" s="79" t="s">
        <v>37</v>
      </c>
      <c r="T95" s="79" t="s">
        <v>37</v>
      </c>
      <c r="U95" s="138">
        <v>19136.7</v>
      </c>
      <c r="V95" s="138">
        <v>0</v>
      </c>
      <c r="W95" s="138">
        <v>0</v>
      </c>
      <c r="X95" s="138">
        <v>19136.7</v>
      </c>
      <c r="Y95" s="138">
        <v>0</v>
      </c>
      <c r="Z95" s="140"/>
      <c r="AA95" s="140"/>
      <c r="AB95" s="134"/>
      <c r="AC95" s="138">
        <v>6237.83</v>
      </c>
      <c r="AD95" s="263">
        <v>19136.7</v>
      </c>
      <c r="AE95" s="138">
        <v>10939.65</v>
      </c>
      <c r="AF95" s="138">
        <v>2732.46</v>
      </c>
      <c r="AG95" s="138">
        <v>12840.26</v>
      </c>
      <c r="AH95" s="138">
        <v>3813.44</v>
      </c>
      <c r="AI95" s="138">
        <v>7518.77</v>
      </c>
      <c r="AJ95" s="138">
        <v>31926.400000000001</v>
      </c>
      <c r="AK95" s="138"/>
      <c r="AL95" s="138"/>
      <c r="AM95" s="138"/>
      <c r="AN95" s="138"/>
      <c r="AO95" s="138"/>
      <c r="AP95" s="101"/>
      <c r="AQ95" s="102"/>
      <c r="AR95" s="155" t="s">
        <v>40</v>
      </c>
      <c r="AS95" s="149"/>
    </row>
    <row r="96" spans="1:46" ht="38.25" x14ac:dyDescent="0.35">
      <c r="A96" s="75" t="s">
        <v>818</v>
      </c>
      <c r="B96" s="185"/>
      <c r="C96" s="104" t="s">
        <v>33</v>
      </c>
      <c r="D96" s="142" t="s">
        <v>737</v>
      </c>
      <c r="E96" s="191" t="s">
        <v>774</v>
      </c>
      <c r="F96" s="104" t="s">
        <v>48</v>
      </c>
      <c r="G96" s="79">
        <v>12</v>
      </c>
      <c r="H96" s="79" t="s">
        <v>35</v>
      </c>
      <c r="I96" s="79">
        <v>2023</v>
      </c>
      <c r="J96" s="79">
        <v>2023</v>
      </c>
      <c r="K96" s="79" t="s">
        <v>37</v>
      </c>
      <c r="L96" s="79" t="s">
        <v>37</v>
      </c>
      <c r="M96" s="79"/>
      <c r="N96" s="79" t="s">
        <v>37</v>
      </c>
      <c r="O96" s="79" t="s">
        <v>38</v>
      </c>
      <c r="P96" s="80" t="s">
        <v>45</v>
      </c>
      <c r="Q96" s="71" t="s">
        <v>49</v>
      </c>
      <c r="R96" s="80">
        <v>2</v>
      </c>
      <c r="S96" s="79" t="s">
        <v>37</v>
      </c>
      <c r="T96" s="79" t="s">
        <v>37</v>
      </c>
      <c r="U96" s="138"/>
      <c r="V96" s="138"/>
      <c r="W96" s="138">
        <v>0</v>
      </c>
      <c r="X96" s="138"/>
      <c r="Y96" s="138">
        <v>0</v>
      </c>
      <c r="Z96" s="158"/>
      <c r="AA96" s="82"/>
      <c r="AB96" s="131"/>
      <c r="AC96" s="138">
        <v>0</v>
      </c>
      <c r="AD96" s="263">
        <v>0</v>
      </c>
      <c r="AE96" s="138">
        <v>280600</v>
      </c>
      <c r="AF96" s="138"/>
      <c r="AG96" s="138"/>
      <c r="AH96" s="138"/>
      <c r="AI96" s="138"/>
      <c r="AJ96" s="138"/>
      <c r="AK96" s="138"/>
      <c r="AL96" s="138"/>
      <c r="AM96" s="138"/>
      <c r="AN96" s="138"/>
      <c r="AO96" s="138"/>
      <c r="AP96" s="80"/>
      <c r="AQ96" s="66"/>
      <c r="AR96" s="66" t="s">
        <v>40</v>
      </c>
      <c r="AS96" s="149"/>
    </row>
    <row r="97" spans="1:45" ht="34.5" customHeight="1" x14ac:dyDescent="0.35">
      <c r="A97" s="75" t="s">
        <v>856</v>
      </c>
      <c r="B97" s="185"/>
      <c r="C97" s="104" t="s">
        <v>33</v>
      </c>
      <c r="D97" s="233" t="s">
        <v>89</v>
      </c>
      <c r="E97" s="136" t="s">
        <v>854</v>
      </c>
      <c r="F97" s="91" t="s">
        <v>107</v>
      </c>
      <c r="G97" s="135">
        <v>12</v>
      </c>
      <c r="H97" s="135" t="s">
        <v>35</v>
      </c>
      <c r="I97" s="135">
        <v>2023</v>
      </c>
      <c r="J97" s="135">
        <v>2023</v>
      </c>
      <c r="K97" s="136"/>
      <c r="L97" s="135" t="s">
        <v>37</v>
      </c>
      <c r="M97" s="143"/>
      <c r="N97" s="135" t="s">
        <v>37</v>
      </c>
      <c r="O97" s="145" t="s">
        <v>38</v>
      </c>
      <c r="P97" s="135" t="s">
        <v>45</v>
      </c>
      <c r="Q97" s="135" t="s">
        <v>210</v>
      </c>
      <c r="R97" s="137">
        <v>1</v>
      </c>
      <c r="S97" s="135"/>
      <c r="T97" s="135" t="s">
        <v>37</v>
      </c>
      <c r="U97" s="138">
        <v>50000</v>
      </c>
      <c r="V97" s="138">
        <v>60000</v>
      </c>
      <c r="W97" s="138"/>
      <c r="X97" s="138">
        <v>110000</v>
      </c>
      <c r="Y97" s="139"/>
      <c r="Z97" s="140"/>
      <c r="AA97" s="140"/>
      <c r="AB97" s="134"/>
      <c r="AC97" s="94">
        <v>150000</v>
      </c>
      <c r="AD97" s="262">
        <v>110000</v>
      </c>
      <c r="AE97" s="94">
        <v>100000</v>
      </c>
      <c r="AF97" s="94">
        <v>100000</v>
      </c>
      <c r="AG97" s="94">
        <v>100000</v>
      </c>
      <c r="AH97" s="94">
        <v>100000</v>
      </c>
      <c r="AI97" s="94">
        <v>100000</v>
      </c>
      <c r="AJ97" s="94">
        <v>200000</v>
      </c>
      <c r="AK97" s="94">
        <v>35000</v>
      </c>
      <c r="AL97" s="149"/>
      <c r="AM97" s="149"/>
      <c r="AN97" s="149"/>
      <c r="AO97" s="149"/>
      <c r="AP97" s="149"/>
      <c r="AQ97" s="150"/>
      <c r="AR97" s="66" t="s">
        <v>40</v>
      </c>
      <c r="AS97" s="149"/>
    </row>
    <row r="98" spans="1:45" ht="31.5" x14ac:dyDescent="0.35">
      <c r="A98" s="75" t="s">
        <v>857</v>
      </c>
      <c r="B98" s="185"/>
      <c r="C98" s="104" t="s">
        <v>33</v>
      </c>
      <c r="D98" s="233" t="s">
        <v>89</v>
      </c>
      <c r="E98" s="136" t="s">
        <v>855</v>
      </c>
      <c r="F98" s="91" t="s">
        <v>107</v>
      </c>
      <c r="G98" s="135">
        <v>12</v>
      </c>
      <c r="H98" s="135" t="s">
        <v>35</v>
      </c>
      <c r="I98" s="135">
        <v>2023</v>
      </c>
      <c r="J98" s="135">
        <v>2023</v>
      </c>
      <c r="K98" s="136"/>
      <c r="L98" s="135" t="s">
        <v>37</v>
      </c>
      <c r="M98" s="143"/>
      <c r="N98" s="135" t="s">
        <v>37</v>
      </c>
      <c r="O98" s="145" t="s">
        <v>38</v>
      </c>
      <c r="P98" s="135" t="s">
        <v>45</v>
      </c>
      <c r="Q98" s="135" t="s">
        <v>210</v>
      </c>
      <c r="R98" s="137">
        <v>1</v>
      </c>
      <c r="S98" s="135"/>
      <c r="T98" s="135" t="s">
        <v>37</v>
      </c>
      <c r="U98" s="138">
        <v>50000</v>
      </c>
      <c r="V98" s="138">
        <v>60000</v>
      </c>
      <c r="W98" s="138">
        <v>95000</v>
      </c>
      <c r="X98" s="138">
        <v>110000</v>
      </c>
      <c r="Y98" s="139"/>
      <c r="Z98" s="140"/>
      <c r="AA98" s="140"/>
      <c r="AB98" s="134"/>
      <c r="AC98" s="94">
        <v>150000</v>
      </c>
      <c r="AD98" s="262">
        <v>110000</v>
      </c>
      <c r="AE98" s="94">
        <v>100000</v>
      </c>
      <c r="AF98" s="94">
        <v>100000</v>
      </c>
      <c r="AG98" s="94">
        <v>100000</v>
      </c>
      <c r="AH98" s="94">
        <v>100000</v>
      </c>
      <c r="AI98" s="94">
        <v>100000</v>
      </c>
      <c r="AJ98" s="94">
        <v>200000</v>
      </c>
      <c r="AK98" s="94">
        <v>35000</v>
      </c>
      <c r="AL98" s="149"/>
      <c r="AM98" s="149"/>
      <c r="AN98" s="149"/>
      <c r="AO98" s="149"/>
      <c r="AP98" s="149"/>
      <c r="AQ98" s="150"/>
      <c r="AR98" s="66" t="s">
        <v>40</v>
      </c>
      <c r="AS98" s="149"/>
    </row>
    <row r="99" spans="1:45" x14ac:dyDescent="0.25">
      <c r="B99" s="149"/>
      <c r="C99" s="149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  <c r="O99" s="149"/>
      <c r="P99" s="149"/>
      <c r="Q99" s="149"/>
      <c r="R99" s="149"/>
      <c r="S99" s="149"/>
      <c r="T99" s="149"/>
      <c r="U99" s="228"/>
      <c r="V99" s="149"/>
      <c r="W99" s="149"/>
      <c r="X99" s="149"/>
      <c r="Y99" s="149"/>
      <c r="Z99" s="149"/>
      <c r="AA99" s="149"/>
      <c r="AB99" s="149"/>
      <c r="AC99" s="149"/>
      <c r="AD99" s="149"/>
      <c r="AE99" s="149"/>
      <c r="AF99" s="149"/>
      <c r="AG99" s="149"/>
      <c r="AH99" s="149"/>
      <c r="AI99" s="149"/>
      <c r="AJ99" s="149"/>
      <c r="AK99" s="149"/>
      <c r="AL99" s="149"/>
      <c r="AM99" s="149"/>
      <c r="AN99" s="149"/>
      <c r="AO99" s="149"/>
      <c r="AP99" s="149"/>
      <c r="AQ99" s="150"/>
      <c r="AR99" s="149"/>
      <c r="AS99" s="149"/>
    </row>
    <row r="100" spans="1:45" x14ac:dyDescent="0.25">
      <c r="B100" s="149"/>
      <c r="C100" s="149"/>
      <c r="D100" s="149"/>
      <c r="E100" s="149"/>
      <c r="F100" s="149"/>
      <c r="G100" s="149"/>
      <c r="H100" s="149"/>
      <c r="I100" s="149"/>
      <c r="J100" s="149"/>
      <c r="K100" s="149"/>
      <c r="L100" s="149"/>
      <c r="M100" s="149"/>
      <c r="N100" s="149"/>
      <c r="O100" s="149"/>
      <c r="P100" s="149"/>
      <c r="Q100" s="149"/>
      <c r="R100" s="149"/>
      <c r="S100" s="149"/>
      <c r="T100" s="149"/>
      <c r="U100" s="228"/>
      <c r="V100" s="149"/>
      <c r="W100" s="149"/>
      <c r="X100" s="149"/>
      <c r="Y100" s="149"/>
      <c r="Z100" s="149"/>
      <c r="AA100" s="149"/>
      <c r="AB100" s="149"/>
      <c r="AC100" s="149"/>
      <c r="AD100" s="149"/>
      <c r="AE100" s="149"/>
      <c r="AF100" s="149"/>
      <c r="AG100" s="149"/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50"/>
      <c r="AR100" s="149"/>
      <c r="AS100" s="149"/>
    </row>
    <row r="102" spans="1:45" ht="15.75" thickBot="1" x14ac:dyDescent="0.3">
      <c r="L102" s="121"/>
      <c r="M102" s="121"/>
      <c r="N102" s="121"/>
      <c r="O102" s="121"/>
      <c r="P102" s="121"/>
      <c r="Q102" s="121"/>
      <c r="R102" s="121"/>
    </row>
    <row r="103" spans="1:45" ht="23.25" x14ac:dyDescent="0.35">
      <c r="K103" s="117"/>
      <c r="L103" s="124"/>
      <c r="M103" s="125"/>
      <c r="N103" s="125"/>
      <c r="O103" s="125"/>
      <c r="P103" s="125"/>
      <c r="Q103" s="125"/>
      <c r="R103" s="126"/>
      <c r="S103" s="118"/>
    </row>
    <row r="104" spans="1:45" ht="23.25" x14ac:dyDescent="0.35">
      <c r="K104" s="117"/>
      <c r="L104" s="127"/>
      <c r="M104" s="119"/>
      <c r="N104" s="119"/>
      <c r="O104" s="297"/>
      <c r="P104" s="298"/>
      <c r="Q104" s="298"/>
      <c r="R104" s="299"/>
      <c r="S104" s="120"/>
    </row>
    <row r="105" spans="1:45" x14ac:dyDescent="0.25">
      <c r="K105" s="117"/>
      <c r="L105" s="287"/>
      <c r="M105" s="288"/>
      <c r="N105" s="288"/>
      <c r="O105" s="288"/>
      <c r="P105" s="289"/>
      <c r="R105" s="128"/>
      <c r="S105" s="118"/>
    </row>
    <row r="106" spans="1:45" ht="23.25" x14ac:dyDescent="0.35">
      <c r="K106" s="117"/>
      <c r="L106" s="287"/>
      <c r="M106" s="288"/>
      <c r="N106" s="288"/>
      <c r="O106" s="288"/>
      <c r="P106" s="289"/>
      <c r="Q106" s="119"/>
      <c r="R106" s="128"/>
      <c r="S106" s="118"/>
    </row>
    <row r="107" spans="1:45" ht="23.25" x14ac:dyDescent="0.35">
      <c r="K107" s="117"/>
      <c r="L107" s="287"/>
      <c r="M107" s="288"/>
      <c r="N107" s="288"/>
      <c r="O107" s="288"/>
      <c r="P107" s="289"/>
      <c r="Q107" s="119"/>
      <c r="R107" s="128"/>
      <c r="S107" s="118"/>
    </row>
    <row r="108" spans="1:45" ht="23.25" x14ac:dyDescent="0.35">
      <c r="K108" s="117"/>
      <c r="L108" s="287"/>
      <c r="M108" s="288"/>
      <c r="N108" s="288"/>
      <c r="O108" s="288"/>
      <c r="P108" s="289"/>
      <c r="Q108" s="119"/>
      <c r="R108" s="128"/>
      <c r="S108" s="118"/>
    </row>
    <row r="109" spans="1:45" ht="23.25" x14ac:dyDescent="0.35">
      <c r="K109" s="117"/>
      <c r="L109" s="287"/>
      <c r="M109" s="288"/>
      <c r="N109" s="288"/>
      <c r="O109" s="288"/>
      <c r="P109" s="289"/>
      <c r="Q109" s="119"/>
      <c r="R109" s="128"/>
      <c r="S109" s="118"/>
    </row>
    <row r="110" spans="1:45" ht="24" thickBot="1" x14ac:dyDescent="0.4">
      <c r="K110" s="117"/>
      <c r="L110" s="294"/>
      <c r="M110" s="295"/>
      <c r="N110" s="295"/>
      <c r="O110" s="295"/>
      <c r="P110" s="296"/>
      <c r="Q110" s="129"/>
      <c r="R110" s="130"/>
      <c r="S110" s="118"/>
    </row>
    <row r="111" spans="1:45" ht="24" thickBot="1" x14ac:dyDescent="0.4">
      <c r="K111" s="117"/>
      <c r="L111" s="294"/>
      <c r="M111" s="295"/>
      <c r="N111" s="295"/>
      <c r="O111" s="295"/>
      <c r="P111" s="296"/>
      <c r="Q111" s="129"/>
      <c r="R111" s="130"/>
      <c r="S111" s="118"/>
    </row>
    <row r="112" spans="1:45" ht="23.25" x14ac:dyDescent="0.35">
      <c r="L112" s="122"/>
      <c r="M112" s="122"/>
      <c r="N112" s="122"/>
      <c r="O112" s="122"/>
      <c r="P112" s="122"/>
      <c r="Q112" s="122"/>
      <c r="R112" s="123"/>
    </row>
    <row r="113" spans="12:17" ht="23.25" x14ac:dyDescent="0.35">
      <c r="L113" s="119"/>
      <c r="M113" s="119"/>
      <c r="N113" s="119"/>
      <c r="O113" s="119"/>
      <c r="P113" s="119"/>
      <c r="Q113" s="119"/>
    </row>
  </sheetData>
  <autoFilter ref="A3:BA3"/>
  <mergeCells count="10">
    <mergeCell ref="L105:P105"/>
    <mergeCell ref="A1:AL1"/>
    <mergeCell ref="A2:AL2"/>
    <mergeCell ref="L111:P111"/>
    <mergeCell ref="L110:P110"/>
    <mergeCell ref="L109:P109"/>
    <mergeCell ref="L108:P108"/>
    <mergeCell ref="L107:P107"/>
    <mergeCell ref="L106:P106"/>
    <mergeCell ref="O104:R104"/>
  </mergeCells>
  <printOptions horizontalCentered="1"/>
  <pageMargins left="3.937007874015748E-2" right="3.937007874015748E-2" top="7.874015748031496E-2" bottom="7.874015748031496E-2" header="0" footer="0"/>
  <pageSetup paperSize="8" scale="21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7578"/>
  <sheetViews>
    <sheetView zoomScale="70" zoomScaleNormal="70" workbookViewId="0">
      <pane ySplit="1" topLeftCell="A44" activePane="bottomLeft" state="frozen"/>
      <selection activeCell="V1" sqref="V1"/>
      <selection pane="bottomLeft" activeCell="L6" sqref="L6"/>
    </sheetView>
  </sheetViews>
  <sheetFormatPr defaultColWidth="9" defaultRowHeight="15" x14ac:dyDescent="0.25"/>
  <cols>
    <col min="1" max="1" width="17.7109375" style="3"/>
    <col min="2" max="2" width="35.7109375" style="86" customWidth="1"/>
    <col min="3" max="3" width="14.42578125" style="86" customWidth="1"/>
    <col min="4" max="4" width="13.85546875" style="86" customWidth="1"/>
    <col min="5" max="5" width="26.85546875" style="86" customWidth="1"/>
    <col min="6" max="6" width="13.5703125" style="86" customWidth="1"/>
    <col min="7" max="7" width="9" style="86"/>
    <col min="8" max="8" width="22.42578125" style="86" customWidth="1"/>
    <col min="9" max="9" width="15.85546875" style="86" customWidth="1"/>
    <col min="10" max="10" width="18.85546875" style="86" customWidth="1"/>
    <col min="11" max="11" width="19.85546875" style="86" customWidth="1"/>
    <col min="12" max="12" width="30.85546875" style="86" customWidth="1"/>
    <col min="13" max="13" width="11.28515625" style="86" customWidth="1"/>
    <col min="14" max="14" width="11.5703125" style="86" customWidth="1"/>
    <col min="15" max="15" width="11.28515625" style="86" customWidth="1"/>
    <col min="16" max="16" width="15.140625" style="86" customWidth="1"/>
    <col min="17" max="17" width="15.42578125" style="86" customWidth="1"/>
    <col min="18" max="18" width="9.85546875" style="86" customWidth="1"/>
    <col min="19" max="20" width="9" style="86"/>
    <col min="21" max="21" width="19.7109375" style="86" customWidth="1"/>
    <col min="22" max="22" width="19.5703125" style="86" customWidth="1"/>
    <col min="23" max="23" width="21.7109375" style="86" customWidth="1"/>
    <col min="24" max="24" width="21.140625" style="86" customWidth="1"/>
    <col min="25" max="25" width="15.7109375" style="86" customWidth="1"/>
    <col min="26" max="26" width="14" style="86" customWidth="1"/>
    <col min="27" max="27" width="13.42578125" style="86" customWidth="1"/>
    <col min="28" max="28" width="14.140625" style="86" customWidth="1"/>
    <col min="29" max="29" width="0.28515625" style="86" customWidth="1"/>
    <col min="30" max="30" width="14.140625" style="86" customWidth="1"/>
    <col min="31" max="31" width="0.140625" style="86" hidden="1" customWidth="1"/>
    <col min="32" max="32" width="24.42578125" style="86" hidden="1" customWidth="1"/>
    <col min="33" max="33" width="0.42578125" style="86" hidden="1" customWidth="1"/>
    <col min="34" max="34" width="23.5703125" style="86" hidden="1" customWidth="1"/>
    <col min="35" max="35" width="0.28515625" style="86" hidden="1" customWidth="1"/>
    <col min="36" max="36" width="16.5703125" style="86" hidden="1" customWidth="1"/>
    <col min="37" max="38" width="0.28515625" style="86" hidden="1" customWidth="1"/>
    <col min="39" max="39" width="0.42578125" style="86" hidden="1" customWidth="1"/>
    <col min="40" max="41" width="16.5703125" style="86" hidden="1" customWidth="1"/>
    <col min="42" max="42" width="16" style="86" customWidth="1"/>
    <col min="43" max="43" width="44.85546875" style="86" customWidth="1"/>
    <col min="44" max="44" width="14" style="86" customWidth="1"/>
    <col min="45" max="45" width="9" style="239"/>
    <col min="46" max="47" width="0" style="3" hidden="1" customWidth="1"/>
    <col min="48" max="16384" width="9" style="86"/>
  </cols>
  <sheetData>
    <row r="1" spans="1:47" s="234" customFormat="1" ht="19.5" customHeight="1" x14ac:dyDescent="0.25">
      <c r="A1" s="302" t="s">
        <v>932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302"/>
      <c r="Z1" s="302"/>
      <c r="AA1" s="302"/>
      <c r="AB1" s="302"/>
      <c r="AC1" s="302"/>
      <c r="AD1" s="302"/>
      <c r="AE1" s="302"/>
      <c r="AF1" s="302"/>
      <c r="AG1" s="302"/>
      <c r="AH1" s="302"/>
      <c r="AI1" s="302"/>
      <c r="AJ1" s="302"/>
      <c r="AK1" s="302"/>
      <c r="AL1" s="302"/>
    </row>
    <row r="2" spans="1:47" s="235" customFormat="1" ht="25.5" customHeight="1" x14ac:dyDescent="0.25">
      <c r="A2" s="302" t="s">
        <v>873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302"/>
      <c r="AC2" s="302"/>
      <c r="AD2" s="302"/>
      <c r="AE2" s="302"/>
      <c r="AF2" s="302"/>
      <c r="AG2" s="302"/>
      <c r="AH2" s="302"/>
      <c r="AI2" s="302"/>
      <c r="AJ2" s="302"/>
      <c r="AK2" s="302"/>
      <c r="AL2" s="302"/>
    </row>
    <row r="3" spans="1:47" ht="264" customHeight="1" x14ac:dyDescent="0.25">
      <c r="A3" s="236" t="s">
        <v>535</v>
      </c>
      <c r="B3" s="237" t="s">
        <v>0</v>
      </c>
      <c r="C3" s="237" t="s">
        <v>929</v>
      </c>
      <c r="D3" s="237" t="s">
        <v>2</v>
      </c>
      <c r="E3" s="237" t="s">
        <v>3</v>
      </c>
      <c r="F3" s="237" t="s">
        <v>4</v>
      </c>
      <c r="G3" s="237" t="s">
        <v>886</v>
      </c>
      <c r="H3" s="237" t="s">
        <v>5</v>
      </c>
      <c r="I3" s="237" t="s">
        <v>6</v>
      </c>
      <c r="J3" s="237" t="s">
        <v>250</v>
      </c>
      <c r="K3" s="237" t="s">
        <v>7</v>
      </c>
      <c r="L3" s="237" t="s">
        <v>887</v>
      </c>
      <c r="M3" s="237" t="s">
        <v>9</v>
      </c>
      <c r="N3" s="237" t="s">
        <v>888</v>
      </c>
      <c r="O3" s="237" t="s">
        <v>11</v>
      </c>
      <c r="P3" s="237" t="s">
        <v>889</v>
      </c>
      <c r="Q3" s="237" t="s">
        <v>13</v>
      </c>
      <c r="R3" s="237" t="s">
        <v>14</v>
      </c>
      <c r="S3" s="237" t="s">
        <v>15</v>
      </c>
      <c r="T3" s="237" t="s">
        <v>16</v>
      </c>
      <c r="U3" s="237" t="s">
        <v>782</v>
      </c>
      <c r="V3" s="237" t="s">
        <v>783</v>
      </c>
      <c r="W3" s="237" t="s">
        <v>784</v>
      </c>
      <c r="X3" s="238" t="s">
        <v>17</v>
      </c>
      <c r="Y3" s="237" t="s">
        <v>18</v>
      </c>
      <c r="Z3" s="237" t="s">
        <v>19</v>
      </c>
      <c r="AA3" s="237" t="s">
        <v>20</v>
      </c>
      <c r="AB3" s="237" t="s">
        <v>21</v>
      </c>
      <c r="AC3" s="237" t="s">
        <v>22</v>
      </c>
      <c r="AD3" s="237" t="s">
        <v>23</v>
      </c>
      <c r="AE3" s="237" t="s">
        <v>24</v>
      </c>
      <c r="AF3" s="237" t="s">
        <v>25</v>
      </c>
      <c r="AG3" s="237" t="s">
        <v>26</v>
      </c>
      <c r="AH3" s="237" t="s">
        <v>27</v>
      </c>
      <c r="AI3" s="237" t="s">
        <v>28</v>
      </c>
      <c r="AJ3" s="237" t="s">
        <v>29</v>
      </c>
      <c r="AK3" s="236" t="s">
        <v>93</v>
      </c>
      <c r="AL3" s="236" t="s">
        <v>777</v>
      </c>
      <c r="AM3" s="236" t="s">
        <v>776</v>
      </c>
      <c r="AN3" s="236" t="s">
        <v>779</v>
      </c>
      <c r="AO3" s="236" t="s">
        <v>778</v>
      </c>
      <c r="AP3" s="237" t="s">
        <v>30</v>
      </c>
      <c r="AQ3" s="237" t="s">
        <v>31</v>
      </c>
      <c r="AR3" s="237" t="s">
        <v>249</v>
      </c>
      <c r="AT3" s="300" t="s">
        <v>365</v>
      </c>
      <c r="AU3" s="301"/>
    </row>
    <row r="4" spans="1:47" ht="139.5" customHeight="1" x14ac:dyDescent="0.25">
      <c r="A4" s="236" t="s">
        <v>447</v>
      </c>
      <c r="B4" s="192" t="s">
        <v>618</v>
      </c>
      <c r="C4" s="142" t="s">
        <v>33</v>
      </c>
      <c r="D4" s="142" t="s">
        <v>42</v>
      </c>
      <c r="E4" s="95" t="s">
        <v>144</v>
      </c>
      <c r="F4" s="104" t="s">
        <v>43</v>
      </c>
      <c r="G4" s="93">
        <v>12</v>
      </c>
      <c r="H4" s="93" t="s">
        <v>37</v>
      </c>
      <c r="I4" s="93">
        <v>2023</v>
      </c>
      <c r="J4" s="93">
        <v>2023</v>
      </c>
      <c r="K4" s="93" t="s">
        <v>145</v>
      </c>
      <c r="L4" s="93" t="s">
        <v>44</v>
      </c>
      <c r="M4" s="93"/>
      <c r="N4" s="93" t="s">
        <v>37</v>
      </c>
      <c r="O4" s="93" t="s">
        <v>38</v>
      </c>
      <c r="P4" s="7" t="s">
        <v>45</v>
      </c>
      <c r="Q4" s="8" t="s">
        <v>142</v>
      </c>
      <c r="R4" s="7">
        <v>3</v>
      </c>
      <c r="S4" s="93" t="s">
        <v>37</v>
      </c>
      <c r="T4" s="93" t="s">
        <v>37</v>
      </c>
      <c r="U4" s="94">
        <v>1014000</v>
      </c>
      <c r="V4" s="94">
        <v>0</v>
      </c>
      <c r="W4" s="94">
        <v>0</v>
      </c>
      <c r="X4" s="94">
        <v>1014000</v>
      </c>
      <c r="Y4" s="9" t="s">
        <v>37</v>
      </c>
      <c r="Z4" s="9" t="s">
        <v>37</v>
      </c>
      <c r="AA4" s="10">
        <v>226120</v>
      </c>
      <c r="AB4" s="9" t="s">
        <v>46</v>
      </c>
      <c r="AC4" s="94"/>
      <c r="AD4" s="262">
        <v>1014000</v>
      </c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7"/>
      <c r="AQ4" s="95" t="s">
        <v>146</v>
      </c>
      <c r="AR4" s="93" t="s">
        <v>41</v>
      </c>
      <c r="AT4" s="240" t="s">
        <v>446</v>
      </c>
      <c r="AU4" s="240" t="e">
        <f>#REF!+1</f>
        <v>#REF!</v>
      </c>
    </row>
    <row r="5" spans="1:47" ht="84.6" customHeight="1" x14ac:dyDescent="0.25">
      <c r="A5" s="236" t="s">
        <v>448</v>
      </c>
      <c r="B5" s="192" t="s">
        <v>619</v>
      </c>
      <c r="C5" s="142" t="s">
        <v>33</v>
      </c>
      <c r="D5" s="142" t="s">
        <v>42</v>
      </c>
      <c r="E5" s="95" t="s">
        <v>144</v>
      </c>
      <c r="F5" s="104" t="s">
        <v>43</v>
      </c>
      <c r="G5" s="93">
        <v>12</v>
      </c>
      <c r="H5" s="93">
        <f>SUMIFS('SCHEDA B SOPRA 1 '!U:U,'SCHEDA B SOPRA 1 '!AQ:AQ, trova)</f>
        <v>0</v>
      </c>
      <c r="I5" s="93">
        <v>2023</v>
      </c>
      <c r="J5" s="93">
        <v>2023</v>
      </c>
      <c r="K5" s="93" t="s">
        <v>143</v>
      </c>
      <c r="L5" s="93" t="s">
        <v>44</v>
      </c>
      <c r="M5" s="93"/>
      <c r="N5" s="93" t="s">
        <v>37</v>
      </c>
      <c r="O5" s="93" t="s">
        <v>38</v>
      </c>
      <c r="P5" s="7" t="s">
        <v>45</v>
      </c>
      <c r="Q5" s="8" t="s">
        <v>142</v>
      </c>
      <c r="R5" s="7">
        <v>3</v>
      </c>
      <c r="S5" s="93" t="s">
        <v>37</v>
      </c>
      <c r="T5" s="93" t="s">
        <v>37</v>
      </c>
      <c r="U5" s="94">
        <v>1064000</v>
      </c>
      <c r="V5" s="94">
        <v>0</v>
      </c>
      <c r="W5" s="94">
        <v>0</v>
      </c>
      <c r="X5" s="94">
        <v>1064000</v>
      </c>
      <c r="Y5" s="9" t="s">
        <v>37</v>
      </c>
      <c r="Z5" s="9" t="s">
        <v>37</v>
      </c>
      <c r="AA5" s="10">
        <v>226120</v>
      </c>
      <c r="AB5" s="9" t="s">
        <v>46</v>
      </c>
      <c r="AC5" s="94"/>
      <c r="AD5" s="262">
        <v>1064000</v>
      </c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7"/>
      <c r="AQ5" s="95" t="s">
        <v>147</v>
      </c>
      <c r="AR5" s="93" t="s">
        <v>41</v>
      </c>
      <c r="AT5" s="240" t="s">
        <v>446</v>
      </c>
      <c r="AU5" s="240" t="e">
        <f>#REF!+1</f>
        <v>#REF!</v>
      </c>
    </row>
    <row r="6" spans="1:47" ht="84" customHeight="1" x14ac:dyDescent="0.25">
      <c r="A6" s="236" t="s">
        <v>449</v>
      </c>
      <c r="B6" s="192" t="s">
        <v>620</v>
      </c>
      <c r="C6" s="142" t="s">
        <v>33</v>
      </c>
      <c r="D6" s="142" t="s">
        <v>89</v>
      </c>
      <c r="E6" s="95" t="s">
        <v>148</v>
      </c>
      <c r="F6" s="104" t="s">
        <v>91</v>
      </c>
      <c r="G6" s="93">
        <v>24</v>
      </c>
      <c r="H6" s="93" t="s">
        <v>37</v>
      </c>
      <c r="I6" s="93">
        <v>2023</v>
      </c>
      <c r="J6" s="93">
        <v>2023</v>
      </c>
      <c r="K6" s="11"/>
      <c r="L6" s="145" t="s">
        <v>37</v>
      </c>
      <c r="M6" s="11"/>
      <c r="N6" s="93" t="s">
        <v>50</v>
      </c>
      <c r="O6" s="93" t="s">
        <v>38</v>
      </c>
      <c r="P6" s="12" t="s">
        <v>39</v>
      </c>
      <c r="Q6" s="13" t="s">
        <v>92</v>
      </c>
      <c r="R6" s="12">
        <v>1</v>
      </c>
      <c r="S6" s="93" t="s">
        <v>37</v>
      </c>
      <c r="T6" s="93" t="s">
        <v>37</v>
      </c>
      <c r="U6" s="94">
        <v>500000</v>
      </c>
      <c r="V6" s="94">
        <v>600000</v>
      </c>
      <c r="W6" s="94">
        <v>0</v>
      </c>
      <c r="X6" s="94">
        <f>SUM(U6:W6)</f>
        <v>1100000</v>
      </c>
      <c r="Y6" s="14"/>
      <c r="Z6" s="14"/>
      <c r="AA6" s="14"/>
      <c r="AB6" s="14"/>
      <c r="AC6" s="94">
        <v>56202.865761689289</v>
      </c>
      <c r="AD6" s="262">
        <v>63046.757164404218</v>
      </c>
      <c r="AE6" s="94">
        <v>99340.120663650072</v>
      </c>
      <c r="AF6" s="94">
        <v>22812.971342383105</v>
      </c>
      <c r="AG6" s="94">
        <v>82956.259426847653</v>
      </c>
      <c r="AH6" s="94">
        <v>43137.254901960783</v>
      </c>
      <c r="AI6" s="94">
        <v>64913.273001508293</v>
      </c>
      <c r="AJ6" s="94">
        <v>117590.49773755655</v>
      </c>
      <c r="AK6" s="94"/>
      <c r="AL6" s="94"/>
      <c r="AM6" s="94"/>
      <c r="AN6" s="94"/>
      <c r="AO6" s="94"/>
      <c r="AP6" s="15"/>
      <c r="AQ6" s="95" t="s">
        <v>149</v>
      </c>
      <c r="AR6" s="93" t="s">
        <v>41</v>
      </c>
      <c r="AT6" s="240" t="s">
        <v>446</v>
      </c>
      <c r="AU6" s="240" t="e">
        <f t="shared" ref="AU6:AU40" si="0">AU5+1</f>
        <v>#REF!</v>
      </c>
    </row>
    <row r="7" spans="1:47" ht="139.5" customHeight="1" x14ac:dyDescent="0.25">
      <c r="A7" s="236" t="s">
        <v>450</v>
      </c>
      <c r="B7" s="192" t="s">
        <v>621</v>
      </c>
      <c r="C7" s="142">
        <v>3990570925</v>
      </c>
      <c r="D7" s="142" t="s">
        <v>89</v>
      </c>
      <c r="E7" s="95" t="s">
        <v>150</v>
      </c>
      <c r="F7" s="104" t="s">
        <v>107</v>
      </c>
      <c r="G7" s="93">
        <v>36</v>
      </c>
      <c r="H7" s="93" t="s">
        <v>37</v>
      </c>
      <c r="I7" s="93">
        <v>2023</v>
      </c>
      <c r="J7" s="93">
        <v>2023</v>
      </c>
      <c r="K7" s="16" t="s">
        <v>151</v>
      </c>
      <c r="L7" s="145" t="s">
        <v>37</v>
      </c>
      <c r="M7" s="145"/>
      <c r="N7" s="93" t="s">
        <v>50</v>
      </c>
      <c r="O7" s="93" t="s">
        <v>38</v>
      </c>
      <c r="P7" s="12" t="s">
        <v>39</v>
      </c>
      <c r="Q7" s="13" t="s">
        <v>92</v>
      </c>
      <c r="R7" s="12">
        <v>1</v>
      </c>
      <c r="S7" s="93" t="s">
        <v>35</v>
      </c>
      <c r="T7" s="93" t="s">
        <v>35</v>
      </c>
      <c r="U7" s="94">
        <v>800000</v>
      </c>
      <c r="V7" s="94">
        <v>337143.3</v>
      </c>
      <c r="W7" s="94">
        <v>0</v>
      </c>
      <c r="X7" s="94">
        <f>SUM(U7:W7)</f>
        <v>1137143.3</v>
      </c>
      <c r="Y7" s="17"/>
      <c r="Z7" s="17"/>
      <c r="AA7" s="18">
        <v>226120</v>
      </c>
      <c r="AB7" s="17" t="s">
        <v>46</v>
      </c>
      <c r="AC7" s="94">
        <v>100000</v>
      </c>
      <c r="AD7" s="262">
        <v>100000</v>
      </c>
      <c r="AE7" s="94">
        <v>100000</v>
      </c>
      <c r="AF7" s="94">
        <v>50000</v>
      </c>
      <c r="AG7" s="94">
        <v>100000</v>
      </c>
      <c r="AH7" s="94">
        <v>50000</v>
      </c>
      <c r="AI7" s="94">
        <v>100000</v>
      </c>
      <c r="AJ7" s="94">
        <v>200000</v>
      </c>
      <c r="AK7" s="94"/>
      <c r="AL7" s="94"/>
      <c r="AM7" s="94"/>
      <c r="AN7" s="94"/>
      <c r="AO7" s="94"/>
      <c r="AP7" s="241" t="s">
        <v>35</v>
      </c>
      <c r="AQ7" s="95" t="s">
        <v>152</v>
      </c>
      <c r="AR7" s="93" t="s">
        <v>41</v>
      </c>
      <c r="AT7" s="240" t="s">
        <v>446</v>
      </c>
      <c r="AU7" s="240" t="e">
        <f t="shared" si="0"/>
        <v>#REF!</v>
      </c>
    </row>
    <row r="8" spans="1:47" ht="107.45" customHeight="1" x14ac:dyDescent="0.25">
      <c r="A8" s="236" t="s">
        <v>451</v>
      </c>
      <c r="B8" s="192" t="s">
        <v>622</v>
      </c>
      <c r="C8" s="142" t="s">
        <v>33</v>
      </c>
      <c r="D8" s="142" t="s">
        <v>89</v>
      </c>
      <c r="E8" s="95" t="s">
        <v>153</v>
      </c>
      <c r="F8" s="104" t="s">
        <v>91</v>
      </c>
      <c r="G8" s="93">
        <v>24</v>
      </c>
      <c r="H8" s="93" t="s">
        <v>37</v>
      </c>
      <c r="I8" s="93">
        <v>2023</v>
      </c>
      <c r="J8" s="93">
        <v>2023</v>
      </c>
      <c r="K8" s="11"/>
      <c r="L8" s="145" t="s">
        <v>37</v>
      </c>
      <c r="M8" s="11"/>
      <c r="N8" s="93" t="s">
        <v>50</v>
      </c>
      <c r="O8" s="7" t="s">
        <v>38</v>
      </c>
      <c r="P8" s="12" t="s">
        <v>39</v>
      </c>
      <c r="Q8" s="13" t="s">
        <v>92</v>
      </c>
      <c r="R8" s="12">
        <v>1</v>
      </c>
      <c r="S8" s="93" t="s">
        <v>37</v>
      </c>
      <c r="T8" s="93" t="s">
        <v>37</v>
      </c>
      <c r="U8" s="94">
        <v>604014.98</v>
      </c>
      <c r="V8" s="94">
        <v>604014.98</v>
      </c>
      <c r="W8" s="94">
        <v>0</v>
      </c>
      <c r="X8" s="94">
        <v>1208029.96</v>
      </c>
      <c r="Y8" s="14"/>
      <c r="Z8" s="14"/>
      <c r="AA8" s="14"/>
      <c r="AB8" s="20"/>
      <c r="AC8" s="94">
        <v>61722.496070889894</v>
      </c>
      <c r="AD8" s="262">
        <v>69238.519577677216</v>
      </c>
      <c r="AE8" s="94">
        <v>109096.21999245853</v>
      </c>
      <c r="AF8" s="94">
        <v>25053.411689291104</v>
      </c>
      <c r="AG8" s="94">
        <v>91103.315233785819</v>
      </c>
      <c r="AH8" s="94">
        <v>47373.723921568628</v>
      </c>
      <c r="AI8" s="94">
        <v>71288.344170437398</v>
      </c>
      <c r="AJ8" s="94">
        <v>129138.94934389141</v>
      </c>
      <c r="AK8" s="94"/>
      <c r="AL8" s="94"/>
      <c r="AM8" s="94"/>
      <c r="AN8" s="94"/>
      <c r="AO8" s="94"/>
      <c r="AP8" s="12"/>
      <c r="AQ8" s="95"/>
      <c r="AR8" s="11" t="s">
        <v>40</v>
      </c>
      <c r="AT8" s="240" t="s">
        <v>446</v>
      </c>
      <c r="AU8" s="240" t="e">
        <f>#REF!+1</f>
        <v>#REF!</v>
      </c>
    </row>
    <row r="9" spans="1:47" ht="139.5" customHeight="1" x14ac:dyDescent="0.25">
      <c r="A9" s="236" t="s">
        <v>452</v>
      </c>
      <c r="B9" s="192" t="s">
        <v>623</v>
      </c>
      <c r="C9" s="142" t="s">
        <v>33</v>
      </c>
      <c r="D9" s="142" t="s">
        <v>89</v>
      </c>
      <c r="E9" s="95" t="s">
        <v>159</v>
      </c>
      <c r="F9" s="104" t="s">
        <v>113</v>
      </c>
      <c r="G9" s="93">
        <v>24</v>
      </c>
      <c r="H9" s="93" t="s">
        <v>37</v>
      </c>
      <c r="I9" s="93">
        <v>2023</v>
      </c>
      <c r="J9" s="93">
        <v>2023</v>
      </c>
      <c r="K9" s="16"/>
      <c r="L9" s="145" t="s">
        <v>37</v>
      </c>
      <c r="M9" s="145"/>
      <c r="N9" s="93" t="s">
        <v>50</v>
      </c>
      <c r="O9" s="93" t="s">
        <v>38</v>
      </c>
      <c r="P9" s="12" t="s">
        <v>39</v>
      </c>
      <c r="Q9" s="13" t="s">
        <v>111</v>
      </c>
      <c r="R9" s="12">
        <v>1</v>
      </c>
      <c r="S9" s="93" t="s">
        <v>35</v>
      </c>
      <c r="T9" s="93" t="s">
        <v>35</v>
      </c>
      <c r="U9" s="94">
        <v>1005000</v>
      </c>
      <c r="V9" s="94"/>
      <c r="W9" s="94">
        <v>0</v>
      </c>
      <c r="X9" s="94">
        <v>1005000</v>
      </c>
      <c r="Y9" s="22"/>
      <c r="Z9" s="22"/>
      <c r="AA9" s="18">
        <v>226120</v>
      </c>
      <c r="AB9" s="17" t="s">
        <v>46</v>
      </c>
      <c r="AC9" s="21">
        <v>130000</v>
      </c>
      <c r="AD9" s="267">
        <v>95000</v>
      </c>
      <c r="AE9" s="21">
        <v>180000</v>
      </c>
      <c r="AF9" s="21">
        <v>75000</v>
      </c>
      <c r="AG9" s="21">
        <v>90000</v>
      </c>
      <c r="AH9" s="21">
        <v>80000</v>
      </c>
      <c r="AI9" s="21">
        <v>95000</v>
      </c>
      <c r="AJ9" s="21">
        <v>230000</v>
      </c>
      <c r="AK9" s="21"/>
      <c r="AL9" s="21"/>
      <c r="AM9" s="21"/>
      <c r="AN9" s="21">
        <v>30000</v>
      </c>
      <c r="AO9" s="21"/>
      <c r="AP9" s="19"/>
      <c r="AQ9" s="95" t="s">
        <v>352</v>
      </c>
      <c r="AR9" s="145" t="s">
        <v>41</v>
      </c>
      <c r="AT9" s="240" t="s">
        <v>446</v>
      </c>
      <c r="AU9" s="240" t="e">
        <f>#REF!+1</f>
        <v>#REF!</v>
      </c>
    </row>
    <row r="10" spans="1:47" ht="139.5" customHeight="1" x14ac:dyDescent="0.25">
      <c r="A10" s="236" t="s">
        <v>453</v>
      </c>
      <c r="B10" s="192" t="s">
        <v>624</v>
      </c>
      <c r="C10" s="142" t="s">
        <v>33</v>
      </c>
      <c r="D10" s="142" t="s">
        <v>89</v>
      </c>
      <c r="E10" s="95" t="s">
        <v>160</v>
      </c>
      <c r="F10" s="104" t="s">
        <v>91</v>
      </c>
      <c r="G10" s="93">
        <v>24</v>
      </c>
      <c r="H10" s="93" t="s">
        <v>37</v>
      </c>
      <c r="I10" s="93">
        <v>2023</v>
      </c>
      <c r="J10" s="93">
        <v>2023</v>
      </c>
      <c r="K10" s="11"/>
      <c r="L10" s="145" t="s">
        <v>37</v>
      </c>
      <c r="M10" s="11"/>
      <c r="N10" s="93" t="s">
        <v>50</v>
      </c>
      <c r="O10" s="93" t="s">
        <v>38</v>
      </c>
      <c r="P10" s="12" t="s">
        <v>39</v>
      </c>
      <c r="Q10" s="13" t="s">
        <v>92</v>
      </c>
      <c r="R10" s="12">
        <v>1</v>
      </c>
      <c r="S10" s="93" t="s">
        <v>37</v>
      </c>
      <c r="T10" s="93" t="s">
        <v>37</v>
      </c>
      <c r="U10" s="94">
        <v>400000</v>
      </c>
      <c r="V10" s="94">
        <v>1000000</v>
      </c>
      <c r="W10" s="94"/>
      <c r="X10" s="94">
        <f>SUM(U10:W10)</f>
        <v>1400000</v>
      </c>
      <c r="Y10" s="14"/>
      <c r="Z10" s="14"/>
      <c r="AA10" s="14"/>
      <c r="AB10" s="20"/>
      <c r="AC10" s="94">
        <v>71530.920060331817</v>
      </c>
      <c r="AD10" s="262">
        <v>80241.327300150821</v>
      </c>
      <c r="AE10" s="94">
        <v>126432.88084464555</v>
      </c>
      <c r="AF10" s="94">
        <v>29034.690799396682</v>
      </c>
      <c r="AG10" s="94">
        <v>105580.69381598794</v>
      </c>
      <c r="AH10" s="94">
        <v>54901.960784313735</v>
      </c>
      <c r="AI10" s="94">
        <v>82616.892911010553</v>
      </c>
      <c r="AJ10" s="94">
        <v>149660.63348416288</v>
      </c>
      <c r="AK10" s="94"/>
      <c r="AL10" s="94"/>
      <c r="AM10" s="94"/>
      <c r="AN10" s="94"/>
      <c r="AO10" s="94"/>
      <c r="AP10" s="15"/>
      <c r="AQ10" s="95" t="s">
        <v>93</v>
      </c>
      <c r="AR10" s="11" t="s">
        <v>40</v>
      </c>
      <c r="AT10" s="240" t="s">
        <v>446</v>
      </c>
      <c r="AU10" s="240" t="e">
        <f t="shared" si="0"/>
        <v>#REF!</v>
      </c>
    </row>
    <row r="11" spans="1:47" ht="139.5" customHeight="1" x14ac:dyDescent="0.25">
      <c r="A11" s="236" t="s">
        <v>454</v>
      </c>
      <c r="B11" s="242" t="s">
        <v>625</v>
      </c>
      <c r="C11" s="142" t="s">
        <v>33</v>
      </c>
      <c r="D11" s="142" t="s">
        <v>42</v>
      </c>
      <c r="E11" s="95" t="s">
        <v>161</v>
      </c>
      <c r="F11" s="104" t="s">
        <v>57</v>
      </c>
      <c r="G11" s="93">
        <v>12</v>
      </c>
      <c r="H11" s="93" t="s">
        <v>37</v>
      </c>
      <c r="I11" s="93">
        <v>2023</v>
      </c>
      <c r="J11" s="93">
        <v>2023</v>
      </c>
      <c r="K11" s="93" t="s">
        <v>162</v>
      </c>
      <c r="L11" s="93" t="s">
        <v>44</v>
      </c>
      <c r="M11" s="93"/>
      <c r="N11" s="93" t="s">
        <v>35</v>
      </c>
      <c r="O11" s="93" t="s">
        <v>38</v>
      </c>
      <c r="P11" s="93" t="s">
        <v>45</v>
      </c>
      <c r="Q11" s="8" t="s">
        <v>163</v>
      </c>
      <c r="R11" s="7">
        <v>2</v>
      </c>
      <c r="S11" s="93" t="s">
        <v>37</v>
      </c>
      <c r="T11" s="93" t="s">
        <v>37</v>
      </c>
      <c r="U11" s="94">
        <v>1400000</v>
      </c>
      <c r="V11" s="94">
        <v>0</v>
      </c>
      <c r="W11" s="94">
        <v>0</v>
      </c>
      <c r="X11" s="94">
        <v>1400000</v>
      </c>
      <c r="Y11" s="9" t="s">
        <v>37</v>
      </c>
      <c r="Z11" s="9" t="s">
        <v>37</v>
      </c>
      <c r="AA11" s="23"/>
      <c r="AB11" s="9"/>
      <c r="AC11" s="94">
        <v>85000</v>
      </c>
      <c r="AD11" s="262">
        <v>360000</v>
      </c>
      <c r="AE11" s="94">
        <v>0</v>
      </c>
      <c r="AF11" s="94">
        <v>140000</v>
      </c>
      <c r="AG11" s="94">
        <v>0</v>
      </c>
      <c r="AH11" s="94">
        <v>95000</v>
      </c>
      <c r="AI11" s="94">
        <v>105000</v>
      </c>
      <c r="AJ11" s="94">
        <v>550000</v>
      </c>
      <c r="AK11" s="94"/>
      <c r="AL11" s="94"/>
      <c r="AM11" s="94"/>
      <c r="AN11" s="94"/>
      <c r="AO11" s="94"/>
      <c r="AP11" s="7"/>
      <c r="AQ11" s="95" t="s">
        <v>246</v>
      </c>
      <c r="AR11" s="7" t="s">
        <v>41</v>
      </c>
      <c r="AT11" s="240" t="s">
        <v>446</v>
      </c>
      <c r="AU11" s="240" t="e">
        <f t="shared" si="0"/>
        <v>#REF!</v>
      </c>
    </row>
    <row r="12" spans="1:47" ht="139.5" customHeight="1" x14ac:dyDescent="0.25">
      <c r="A12" s="236" t="s">
        <v>455</v>
      </c>
      <c r="B12" s="243" t="s">
        <v>626</v>
      </c>
      <c r="C12" s="142" t="s">
        <v>33</v>
      </c>
      <c r="D12" s="142" t="s">
        <v>89</v>
      </c>
      <c r="E12" s="95" t="s">
        <v>164</v>
      </c>
      <c r="F12" s="104" t="s">
        <v>113</v>
      </c>
      <c r="G12" s="93">
        <v>36</v>
      </c>
      <c r="H12" s="93" t="s">
        <v>37</v>
      </c>
      <c r="I12" s="93">
        <v>2023</v>
      </c>
      <c r="J12" s="93">
        <v>2023</v>
      </c>
      <c r="K12" s="27"/>
      <c r="L12" s="93" t="s">
        <v>37</v>
      </c>
      <c r="M12" s="93"/>
      <c r="N12" s="93" t="s">
        <v>37</v>
      </c>
      <c r="O12" s="93" t="s">
        <v>38</v>
      </c>
      <c r="P12" s="7" t="s">
        <v>45</v>
      </c>
      <c r="Q12" s="28" t="s">
        <v>111</v>
      </c>
      <c r="R12" s="7">
        <v>2</v>
      </c>
      <c r="S12" s="93" t="s">
        <v>37</v>
      </c>
      <c r="T12" s="93" t="s">
        <v>37</v>
      </c>
      <c r="U12" s="94">
        <v>500000</v>
      </c>
      <c r="V12" s="94">
        <v>500000</v>
      </c>
      <c r="W12" s="94">
        <v>500000</v>
      </c>
      <c r="X12" s="94">
        <v>1500000</v>
      </c>
      <c r="Y12" s="29"/>
      <c r="Z12" s="29"/>
      <c r="AA12" s="30">
        <v>226120</v>
      </c>
      <c r="AB12" s="29" t="s">
        <v>46</v>
      </c>
      <c r="AC12" s="94">
        <v>56000</v>
      </c>
      <c r="AD12" s="262">
        <v>56000</v>
      </c>
      <c r="AE12" s="94">
        <v>56000</v>
      </c>
      <c r="AF12" s="94">
        <v>56000</v>
      </c>
      <c r="AG12" s="94">
        <v>56000</v>
      </c>
      <c r="AH12" s="94">
        <v>56000</v>
      </c>
      <c r="AI12" s="94">
        <v>56000</v>
      </c>
      <c r="AJ12" s="94">
        <v>56000</v>
      </c>
      <c r="AK12" s="94">
        <v>56000</v>
      </c>
      <c r="AL12" s="94"/>
      <c r="AM12" s="94"/>
      <c r="AN12" s="94"/>
      <c r="AO12" s="94"/>
      <c r="AP12" s="19"/>
      <c r="AQ12" s="95"/>
      <c r="AR12" s="11" t="s">
        <v>40</v>
      </c>
      <c r="AT12" s="240" t="s">
        <v>446</v>
      </c>
      <c r="AU12" s="240" t="e">
        <f>#REF!+1</f>
        <v>#REF!</v>
      </c>
    </row>
    <row r="13" spans="1:47" ht="139.5" customHeight="1" x14ac:dyDescent="0.25">
      <c r="A13" s="236" t="s">
        <v>456</v>
      </c>
      <c r="B13" s="192" t="s">
        <v>627</v>
      </c>
      <c r="C13" s="142" t="s">
        <v>33</v>
      </c>
      <c r="D13" s="142" t="s">
        <v>89</v>
      </c>
      <c r="E13" s="95" t="s">
        <v>165</v>
      </c>
      <c r="F13" s="104" t="s">
        <v>107</v>
      </c>
      <c r="G13" s="93">
        <v>36</v>
      </c>
      <c r="H13" s="93" t="s">
        <v>37</v>
      </c>
      <c r="I13" s="93">
        <v>2023</v>
      </c>
      <c r="J13" s="93">
        <v>2023</v>
      </c>
      <c r="K13" s="16" t="s">
        <v>166</v>
      </c>
      <c r="L13" s="145" t="s">
        <v>37</v>
      </c>
      <c r="M13" s="145"/>
      <c r="N13" s="93" t="s">
        <v>50</v>
      </c>
      <c r="O13" s="93" t="s">
        <v>38</v>
      </c>
      <c r="P13" s="12" t="s">
        <v>39</v>
      </c>
      <c r="Q13" s="13" t="s">
        <v>92</v>
      </c>
      <c r="R13" s="12">
        <v>1</v>
      </c>
      <c r="S13" s="93" t="s">
        <v>35</v>
      </c>
      <c r="T13" s="93" t="s">
        <v>35</v>
      </c>
      <c r="U13" s="94">
        <v>800000</v>
      </c>
      <c r="V13" s="94">
        <v>746960</v>
      </c>
      <c r="W13" s="94">
        <v>0</v>
      </c>
      <c r="X13" s="94">
        <f>SUM(U13:W13)</f>
        <v>1546960</v>
      </c>
      <c r="Y13" s="94"/>
      <c r="Z13" s="17"/>
      <c r="AA13" s="18">
        <v>226120</v>
      </c>
      <c r="AB13" s="17" t="s">
        <v>46</v>
      </c>
      <c r="AC13" s="94">
        <v>100000</v>
      </c>
      <c r="AD13" s="262">
        <v>100000</v>
      </c>
      <c r="AE13" s="94">
        <v>100000</v>
      </c>
      <c r="AF13" s="94">
        <v>50000</v>
      </c>
      <c r="AG13" s="94">
        <v>100000</v>
      </c>
      <c r="AH13" s="94">
        <v>50000</v>
      </c>
      <c r="AI13" s="94">
        <v>100000</v>
      </c>
      <c r="AJ13" s="94">
        <v>200000</v>
      </c>
      <c r="AK13" s="94"/>
      <c r="AL13" s="94"/>
      <c r="AM13" s="94"/>
      <c r="AN13" s="94"/>
      <c r="AO13" s="94"/>
      <c r="AP13" s="241" t="s">
        <v>35</v>
      </c>
      <c r="AQ13" s="95" t="s">
        <v>167</v>
      </c>
      <c r="AR13" s="12" t="s">
        <v>41</v>
      </c>
      <c r="AT13" s="240" t="s">
        <v>446</v>
      </c>
      <c r="AU13" s="240" t="e">
        <f t="shared" si="0"/>
        <v>#REF!</v>
      </c>
    </row>
    <row r="14" spans="1:47" ht="107.45" customHeight="1" x14ac:dyDescent="0.25">
      <c r="A14" s="236" t="s">
        <v>457</v>
      </c>
      <c r="B14" s="244" t="s">
        <v>628</v>
      </c>
      <c r="C14" s="142" t="s">
        <v>33</v>
      </c>
      <c r="D14" s="142" t="s">
        <v>42</v>
      </c>
      <c r="E14" s="95" t="s">
        <v>168</v>
      </c>
      <c r="F14" s="104" t="s">
        <v>116</v>
      </c>
      <c r="G14" s="93">
        <v>12</v>
      </c>
      <c r="H14" s="93" t="s">
        <v>37</v>
      </c>
      <c r="I14" s="93">
        <v>2023</v>
      </c>
      <c r="J14" s="93">
        <v>2023</v>
      </c>
      <c r="K14" s="93" t="s">
        <v>86</v>
      </c>
      <c r="L14" s="93" t="s">
        <v>37</v>
      </c>
      <c r="M14" s="93"/>
      <c r="N14" s="93" t="s">
        <v>37</v>
      </c>
      <c r="O14" s="93" t="s">
        <v>38</v>
      </c>
      <c r="P14" s="93" t="s">
        <v>45</v>
      </c>
      <c r="Q14" s="8" t="s">
        <v>142</v>
      </c>
      <c r="R14" s="7">
        <v>2</v>
      </c>
      <c r="S14" s="93" t="s">
        <v>37</v>
      </c>
      <c r="T14" s="93" t="s">
        <v>37</v>
      </c>
      <c r="U14" s="94">
        <v>1555000</v>
      </c>
      <c r="V14" s="94">
        <v>0</v>
      </c>
      <c r="W14" s="94">
        <v>0</v>
      </c>
      <c r="X14" s="94">
        <v>1555000</v>
      </c>
      <c r="Y14" s="9" t="s">
        <v>37</v>
      </c>
      <c r="Z14" s="9" t="s">
        <v>37</v>
      </c>
      <c r="AA14" s="10">
        <v>226120</v>
      </c>
      <c r="AB14" s="9" t="s">
        <v>46</v>
      </c>
      <c r="AC14" s="94"/>
      <c r="AD14" s="262" t="s">
        <v>47</v>
      </c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7"/>
      <c r="AQ14" s="95" t="s">
        <v>244</v>
      </c>
      <c r="AR14" s="7" t="s">
        <v>41</v>
      </c>
      <c r="AT14" s="240" t="s">
        <v>446</v>
      </c>
      <c r="AU14" s="240" t="e">
        <f t="shared" si="0"/>
        <v>#REF!</v>
      </c>
    </row>
    <row r="15" spans="1:47" ht="139.5" customHeight="1" x14ac:dyDescent="0.25">
      <c r="A15" s="236" t="s">
        <v>458</v>
      </c>
      <c r="B15" s="192" t="s">
        <v>629</v>
      </c>
      <c r="C15" s="142" t="s">
        <v>33</v>
      </c>
      <c r="D15" s="65" t="s">
        <v>775</v>
      </c>
      <c r="E15" s="95" t="s">
        <v>169</v>
      </c>
      <c r="F15" s="104" t="s">
        <v>170</v>
      </c>
      <c r="G15" s="93">
        <v>36</v>
      </c>
      <c r="H15" s="93" t="s">
        <v>37</v>
      </c>
      <c r="I15" s="93">
        <v>2023</v>
      </c>
      <c r="J15" s="93">
        <v>2023</v>
      </c>
      <c r="K15" s="93" t="s">
        <v>37</v>
      </c>
      <c r="L15" s="93" t="s">
        <v>37</v>
      </c>
      <c r="M15" s="95"/>
      <c r="N15" s="93" t="s">
        <v>37</v>
      </c>
      <c r="O15" s="93" t="s">
        <v>38</v>
      </c>
      <c r="P15" s="32" t="s">
        <v>39</v>
      </c>
      <c r="Q15" s="31" t="s">
        <v>71</v>
      </c>
      <c r="R15" s="32">
        <v>2</v>
      </c>
      <c r="S15" s="93" t="s">
        <v>35</v>
      </c>
      <c r="T15" s="93" t="s">
        <v>35</v>
      </c>
      <c r="U15" s="94">
        <v>160735</v>
      </c>
      <c r="V15" s="94">
        <v>642940</v>
      </c>
      <c r="W15" s="94">
        <v>1125145</v>
      </c>
      <c r="X15" s="94">
        <v>1928820</v>
      </c>
      <c r="Y15" s="93" t="s">
        <v>37</v>
      </c>
      <c r="Z15" s="93" t="s">
        <v>37</v>
      </c>
      <c r="AA15" s="93" t="s">
        <v>37</v>
      </c>
      <c r="AB15" s="93" t="s">
        <v>37</v>
      </c>
      <c r="AC15" s="94">
        <v>93500</v>
      </c>
      <c r="AD15" s="262">
        <v>93500</v>
      </c>
      <c r="AE15" s="94">
        <v>102000</v>
      </c>
      <c r="AF15" s="94">
        <v>20400</v>
      </c>
      <c r="AG15" s="94">
        <v>25840</v>
      </c>
      <c r="AH15" s="94">
        <v>23800</v>
      </c>
      <c r="AI15" s="94">
        <v>25500</v>
      </c>
      <c r="AJ15" s="94">
        <v>258400</v>
      </c>
      <c r="AK15" s="94"/>
      <c r="AL15" s="94"/>
      <c r="AM15" s="94"/>
      <c r="AN15" s="94"/>
      <c r="AO15" s="94"/>
      <c r="AP15" s="32" t="s">
        <v>35</v>
      </c>
      <c r="AQ15" s="95"/>
      <c r="AR15" s="11" t="s">
        <v>40</v>
      </c>
      <c r="AT15" s="240" t="s">
        <v>446</v>
      </c>
      <c r="AU15" s="240" t="e">
        <f t="shared" si="0"/>
        <v>#REF!</v>
      </c>
    </row>
    <row r="16" spans="1:47" ht="56.45" customHeight="1" x14ac:dyDescent="0.25">
      <c r="A16" s="236" t="s">
        <v>459</v>
      </c>
      <c r="B16" s="244" t="s">
        <v>630</v>
      </c>
      <c r="C16" s="142" t="s">
        <v>33</v>
      </c>
      <c r="D16" s="142" t="s">
        <v>42</v>
      </c>
      <c r="E16" s="95" t="s">
        <v>172</v>
      </c>
      <c r="F16" s="104" t="s">
        <v>43</v>
      </c>
      <c r="G16" s="93">
        <v>48</v>
      </c>
      <c r="H16" s="93" t="s">
        <v>37</v>
      </c>
      <c r="I16" s="93">
        <v>2023</v>
      </c>
      <c r="J16" s="93">
        <v>2023</v>
      </c>
      <c r="K16" s="93" t="s">
        <v>86</v>
      </c>
      <c r="L16" s="93" t="s">
        <v>37</v>
      </c>
      <c r="M16" s="95"/>
      <c r="N16" s="93" t="s">
        <v>35</v>
      </c>
      <c r="O16" s="93" t="s">
        <v>38</v>
      </c>
      <c r="P16" s="93" t="s">
        <v>45</v>
      </c>
      <c r="Q16" s="8" t="s">
        <v>62</v>
      </c>
      <c r="R16" s="7">
        <v>3</v>
      </c>
      <c r="S16" s="93" t="s">
        <v>37</v>
      </c>
      <c r="T16" s="93" t="s">
        <v>37</v>
      </c>
      <c r="U16" s="94">
        <v>2192106</v>
      </c>
      <c r="V16" s="94">
        <v>0</v>
      </c>
      <c r="W16" s="94">
        <v>0</v>
      </c>
      <c r="X16" s="94">
        <v>2192106</v>
      </c>
      <c r="Y16" s="9" t="s">
        <v>37</v>
      </c>
      <c r="Z16" s="9" t="s">
        <v>37</v>
      </c>
      <c r="AA16" s="38"/>
      <c r="AB16" s="9"/>
      <c r="AC16" s="94">
        <v>486000</v>
      </c>
      <c r="AD16" s="262">
        <v>175000</v>
      </c>
      <c r="AE16" s="94">
        <v>218000</v>
      </c>
      <c r="AF16" s="94">
        <v>63000</v>
      </c>
      <c r="AG16" s="94">
        <v>345000</v>
      </c>
      <c r="AH16" s="94">
        <v>186660</v>
      </c>
      <c r="AI16" s="94">
        <v>156000</v>
      </c>
      <c r="AJ16" s="94">
        <v>510000</v>
      </c>
      <c r="AK16" s="94"/>
      <c r="AL16" s="94"/>
      <c r="AM16" s="94"/>
      <c r="AN16" s="94"/>
      <c r="AO16" s="94"/>
      <c r="AP16" s="7"/>
      <c r="AQ16" s="95" t="s">
        <v>173</v>
      </c>
      <c r="AR16" s="39" t="s">
        <v>41</v>
      </c>
      <c r="AT16" s="240" t="s">
        <v>446</v>
      </c>
      <c r="AU16" s="240" t="e">
        <f>#REF!+1</f>
        <v>#REF!</v>
      </c>
    </row>
    <row r="17" spans="1:47" ht="64.150000000000006" customHeight="1" x14ac:dyDescent="0.25">
      <c r="A17" s="236" t="s">
        <v>460</v>
      </c>
      <c r="B17" s="192" t="s">
        <v>631</v>
      </c>
      <c r="C17" s="142" t="s">
        <v>33</v>
      </c>
      <c r="D17" s="65" t="s">
        <v>775</v>
      </c>
      <c r="E17" s="95" t="s">
        <v>174</v>
      </c>
      <c r="F17" s="104" t="s">
        <v>722</v>
      </c>
      <c r="G17" s="93">
        <v>60</v>
      </c>
      <c r="H17" s="93" t="s">
        <v>35</v>
      </c>
      <c r="I17" s="93">
        <v>2023</v>
      </c>
      <c r="J17" s="93">
        <v>2023</v>
      </c>
      <c r="K17" s="84" t="s">
        <v>36</v>
      </c>
      <c r="L17" s="84" t="s">
        <v>37</v>
      </c>
      <c r="M17" s="84" t="s">
        <v>36</v>
      </c>
      <c r="N17" s="93" t="s">
        <v>35</v>
      </c>
      <c r="O17" s="93" t="s">
        <v>38</v>
      </c>
      <c r="P17" s="40" t="s">
        <v>39</v>
      </c>
      <c r="Q17" s="84" t="s">
        <v>175</v>
      </c>
      <c r="R17" s="40">
        <v>1</v>
      </c>
      <c r="S17" s="93" t="s">
        <v>35</v>
      </c>
      <c r="T17" s="93" t="s">
        <v>35</v>
      </c>
      <c r="U17" s="94">
        <v>0</v>
      </c>
      <c r="V17" s="94">
        <v>459364</v>
      </c>
      <c r="W17" s="94">
        <v>1837456</v>
      </c>
      <c r="X17" s="94">
        <v>2296820</v>
      </c>
      <c r="Y17" s="40" t="s">
        <v>37</v>
      </c>
      <c r="Z17" s="41"/>
      <c r="AA17" s="41" t="s">
        <v>37</v>
      </c>
      <c r="AB17" s="42"/>
      <c r="AC17" s="94">
        <v>92159.27</v>
      </c>
      <c r="AD17" s="262">
        <v>45762.71</v>
      </c>
      <c r="AE17" s="94">
        <v>42500.41</v>
      </c>
      <c r="AF17" s="94">
        <v>15830.39</v>
      </c>
      <c r="AG17" s="94">
        <v>44092.73</v>
      </c>
      <c r="AH17" s="94">
        <v>26809.06</v>
      </c>
      <c r="AI17" s="94">
        <v>34415.19</v>
      </c>
      <c r="AJ17" s="94">
        <v>157794.25</v>
      </c>
      <c r="AK17" s="94"/>
      <c r="AL17" s="94"/>
      <c r="AM17" s="94"/>
      <c r="AN17" s="94"/>
      <c r="AO17" s="94"/>
      <c r="AP17" s="43" t="s">
        <v>35</v>
      </c>
      <c r="AQ17" s="95"/>
      <c r="AR17" s="11" t="s">
        <v>40</v>
      </c>
      <c r="AT17" s="240" t="s">
        <v>446</v>
      </c>
      <c r="AU17" s="240" t="e">
        <f t="shared" si="0"/>
        <v>#REF!</v>
      </c>
    </row>
    <row r="18" spans="1:47" ht="60.6" customHeight="1" x14ac:dyDescent="0.25">
      <c r="A18" s="236" t="s">
        <v>461</v>
      </c>
      <c r="B18" s="244" t="s">
        <v>632</v>
      </c>
      <c r="C18" s="142" t="s">
        <v>33</v>
      </c>
      <c r="D18" s="142" t="s">
        <v>737</v>
      </c>
      <c r="E18" s="95" t="s">
        <v>176</v>
      </c>
      <c r="F18" s="104" t="s">
        <v>68</v>
      </c>
      <c r="G18" s="93">
        <v>48</v>
      </c>
      <c r="H18" s="93" t="s">
        <v>35</v>
      </c>
      <c r="I18" s="93">
        <v>2023</v>
      </c>
      <c r="J18" s="93">
        <v>2024</v>
      </c>
      <c r="K18" s="44"/>
      <c r="L18" s="93" t="s">
        <v>37</v>
      </c>
      <c r="M18" s="93"/>
      <c r="N18" s="93" t="s">
        <v>35</v>
      </c>
      <c r="O18" s="93" t="s">
        <v>38</v>
      </c>
      <c r="P18" s="7" t="s">
        <v>45</v>
      </c>
      <c r="Q18" s="45" t="s">
        <v>70</v>
      </c>
      <c r="R18" s="7">
        <v>2</v>
      </c>
      <c r="S18" s="93" t="s">
        <v>37</v>
      </c>
      <c r="T18" s="93" t="s">
        <v>37</v>
      </c>
      <c r="U18" s="94">
        <v>0</v>
      </c>
      <c r="V18" s="94">
        <v>646196.18000000005</v>
      </c>
      <c r="W18" s="94">
        <v>1664085.84</v>
      </c>
      <c r="X18" s="94">
        <v>2310282.02</v>
      </c>
      <c r="Y18" s="1">
        <v>0</v>
      </c>
      <c r="Z18" s="35"/>
      <c r="AA18" s="36"/>
      <c r="AB18" s="37"/>
      <c r="AC18" s="94">
        <f>V18/8</f>
        <v>80774.522500000006</v>
      </c>
      <c r="AD18" s="262">
        <f>AC18</f>
        <v>80774.522500000006</v>
      </c>
      <c r="AE18" s="94">
        <f t="shared" ref="AE18:AJ18" si="1">AD18</f>
        <v>80774.522500000006</v>
      </c>
      <c r="AF18" s="94">
        <f t="shared" si="1"/>
        <v>80774.522500000006</v>
      </c>
      <c r="AG18" s="94">
        <f t="shared" si="1"/>
        <v>80774.522500000006</v>
      </c>
      <c r="AH18" s="94">
        <f>AG18</f>
        <v>80774.522500000006</v>
      </c>
      <c r="AI18" s="94">
        <f t="shared" si="1"/>
        <v>80774.522500000006</v>
      </c>
      <c r="AJ18" s="94">
        <f t="shared" si="1"/>
        <v>80774.522500000006</v>
      </c>
      <c r="AK18" s="94"/>
      <c r="AL18" s="94"/>
      <c r="AM18" s="94"/>
      <c r="AN18" s="94"/>
      <c r="AO18" s="94"/>
      <c r="AP18" s="7"/>
      <c r="AQ18" s="95"/>
      <c r="AR18" s="11" t="s">
        <v>40</v>
      </c>
      <c r="AT18" s="240" t="s">
        <v>446</v>
      </c>
      <c r="AU18" s="240" t="e">
        <f t="shared" si="0"/>
        <v>#REF!</v>
      </c>
    </row>
    <row r="19" spans="1:47" ht="139.5" customHeight="1" x14ac:dyDescent="0.25">
      <c r="A19" s="236" t="s">
        <v>462</v>
      </c>
      <c r="B19" s="192" t="s">
        <v>633</v>
      </c>
      <c r="C19" s="142" t="s">
        <v>33</v>
      </c>
      <c r="D19" s="142" t="s">
        <v>89</v>
      </c>
      <c r="E19" s="95" t="s">
        <v>181</v>
      </c>
      <c r="F19" s="104" t="s">
        <v>107</v>
      </c>
      <c r="G19" s="93">
        <v>48</v>
      </c>
      <c r="H19" s="93" t="s">
        <v>37</v>
      </c>
      <c r="I19" s="93">
        <v>2023</v>
      </c>
      <c r="J19" s="93">
        <v>2023</v>
      </c>
      <c r="K19" s="16" t="s">
        <v>182</v>
      </c>
      <c r="L19" s="145" t="s">
        <v>37</v>
      </c>
      <c r="M19" s="145"/>
      <c r="N19" s="93" t="s">
        <v>50</v>
      </c>
      <c r="O19" s="93" t="s">
        <v>38</v>
      </c>
      <c r="P19" s="12" t="s">
        <v>39</v>
      </c>
      <c r="Q19" s="13" t="s">
        <v>92</v>
      </c>
      <c r="R19" s="12">
        <v>1</v>
      </c>
      <c r="S19" s="93" t="s">
        <v>35</v>
      </c>
      <c r="T19" s="93" t="s">
        <v>35</v>
      </c>
      <c r="U19" s="94">
        <v>1200000</v>
      </c>
      <c r="V19" s="94">
        <v>1200000</v>
      </c>
      <c r="W19" s="94">
        <v>406339.07</v>
      </c>
      <c r="X19" s="94">
        <v>2806339.07</v>
      </c>
      <c r="Y19" s="17"/>
      <c r="Z19" s="17"/>
      <c r="AA19" s="18">
        <v>226120</v>
      </c>
      <c r="AB19" s="17" t="s">
        <v>46</v>
      </c>
      <c r="AC19" s="94"/>
      <c r="AD19" s="262">
        <v>1200000</v>
      </c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241" t="s">
        <v>35</v>
      </c>
      <c r="AQ19" s="95" t="s">
        <v>171</v>
      </c>
      <c r="AR19" s="34" t="s">
        <v>41</v>
      </c>
      <c r="AT19" s="240" t="s">
        <v>446</v>
      </c>
      <c r="AU19" s="240" t="e">
        <f>#REF!+1</f>
        <v>#REF!</v>
      </c>
    </row>
    <row r="20" spans="1:47" ht="139.5" customHeight="1" x14ac:dyDescent="0.25">
      <c r="A20" s="236" t="s">
        <v>463</v>
      </c>
      <c r="B20" s="242" t="s">
        <v>634</v>
      </c>
      <c r="C20" s="142" t="s">
        <v>33</v>
      </c>
      <c r="D20" s="142" t="s">
        <v>42</v>
      </c>
      <c r="E20" s="95" t="s">
        <v>183</v>
      </c>
      <c r="F20" s="104" t="s">
        <v>57</v>
      </c>
      <c r="G20" s="93">
        <v>48</v>
      </c>
      <c r="H20" s="93" t="s">
        <v>37</v>
      </c>
      <c r="I20" s="93">
        <v>2023</v>
      </c>
      <c r="J20" s="93">
        <v>2023</v>
      </c>
      <c r="K20" s="93"/>
      <c r="L20" s="93" t="s">
        <v>37</v>
      </c>
      <c r="M20" s="93"/>
      <c r="N20" s="93" t="s">
        <v>35</v>
      </c>
      <c r="O20" s="93" t="s">
        <v>38</v>
      </c>
      <c r="P20" s="7" t="s">
        <v>45</v>
      </c>
      <c r="Q20" s="8" t="s">
        <v>62</v>
      </c>
      <c r="R20" s="7">
        <v>3</v>
      </c>
      <c r="S20" s="93" t="s">
        <v>37</v>
      </c>
      <c r="T20" s="93" t="s">
        <v>37</v>
      </c>
      <c r="U20" s="94">
        <v>800000</v>
      </c>
      <c r="V20" s="94">
        <v>2400000</v>
      </c>
      <c r="W20" s="94">
        <v>0</v>
      </c>
      <c r="X20" s="94">
        <v>3200000</v>
      </c>
      <c r="Y20" s="9" t="s">
        <v>37</v>
      </c>
      <c r="Z20" s="9" t="s">
        <v>37</v>
      </c>
      <c r="AA20" s="23"/>
      <c r="AB20" s="9"/>
      <c r="AC20" s="94">
        <v>450000</v>
      </c>
      <c r="AD20" s="262">
        <v>250000</v>
      </c>
      <c r="AE20" s="94">
        <v>250000</v>
      </c>
      <c r="AF20" s="94">
        <v>0</v>
      </c>
      <c r="AG20" s="94">
        <v>450000</v>
      </c>
      <c r="AH20" s="94">
        <v>450000</v>
      </c>
      <c r="AI20" s="94">
        <v>250000</v>
      </c>
      <c r="AJ20" s="94">
        <v>950000</v>
      </c>
      <c r="AK20" s="94"/>
      <c r="AL20" s="94"/>
      <c r="AM20" s="94"/>
      <c r="AN20" s="94"/>
      <c r="AO20" s="94"/>
      <c r="AP20" s="7"/>
      <c r="AQ20" s="95" t="s">
        <v>184</v>
      </c>
      <c r="AR20" s="11" t="s">
        <v>40</v>
      </c>
      <c r="AT20" s="240" t="s">
        <v>446</v>
      </c>
      <c r="AU20" s="240" t="e">
        <f t="shared" si="0"/>
        <v>#REF!</v>
      </c>
    </row>
    <row r="21" spans="1:47" ht="96" customHeight="1" x14ac:dyDescent="0.25">
      <c r="A21" s="236" t="s">
        <v>464</v>
      </c>
      <c r="B21" s="192" t="s">
        <v>635</v>
      </c>
      <c r="C21" s="142" t="s">
        <v>33</v>
      </c>
      <c r="D21" s="142" t="s">
        <v>42</v>
      </c>
      <c r="E21" s="95" t="s">
        <v>245</v>
      </c>
      <c r="F21" s="104" t="s">
        <v>124</v>
      </c>
      <c r="G21" s="93">
        <v>12</v>
      </c>
      <c r="H21" s="93" t="s">
        <v>37</v>
      </c>
      <c r="I21" s="93">
        <v>2023</v>
      </c>
      <c r="J21" s="93">
        <v>2024</v>
      </c>
      <c r="K21" s="93" t="s">
        <v>86</v>
      </c>
      <c r="L21" s="93" t="s">
        <v>44</v>
      </c>
      <c r="M21" s="93"/>
      <c r="N21" s="93" t="s">
        <v>37</v>
      </c>
      <c r="O21" s="93" t="s">
        <v>38</v>
      </c>
      <c r="P21" s="7" t="s">
        <v>45</v>
      </c>
      <c r="Q21" s="8" t="s">
        <v>61</v>
      </c>
      <c r="R21" s="7">
        <v>1</v>
      </c>
      <c r="S21" s="93" t="s">
        <v>37</v>
      </c>
      <c r="T21" s="93" t="s">
        <v>37</v>
      </c>
      <c r="U21" s="94">
        <v>0</v>
      </c>
      <c r="V21" s="94">
        <v>1680500</v>
      </c>
      <c r="W21" s="94">
        <v>0</v>
      </c>
      <c r="X21" s="94">
        <v>1680500</v>
      </c>
      <c r="Y21" s="9" t="s">
        <v>37</v>
      </c>
      <c r="Z21" s="9" t="s">
        <v>37</v>
      </c>
      <c r="AA21" s="10">
        <v>226120</v>
      </c>
      <c r="AB21" s="9" t="s">
        <v>46</v>
      </c>
      <c r="AC21" s="94">
        <v>672200</v>
      </c>
      <c r="AD21" s="262">
        <v>0</v>
      </c>
      <c r="AE21" s="94">
        <v>336100</v>
      </c>
      <c r="AF21" s="94">
        <v>0</v>
      </c>
      <c r="AG21" s="94">
        <v>0</v>
      </c>
      <c r="AH21" s="94">
        <v>336100</v>
      </c>
      <c r="AI21" s="94">
        <v>336100</v>
      </c>
      <c r="AJ21" s="94">
        <v>0</v>
      </c>
      <c r="AK21" s="94"/>
      <c r="AL21" s="94"/>
      <c r="AM21" s="94"/>
      <c r="AN21" s="94"/>
      <c r="AO21" s="94"/>
      <c r="AP21" s="9" t="s">
        <v>35</v>
      </c>
      <c r="AQ21" s="95" t="s">
        <v>298</v>
      </c>
      <c r="AR21" s="93" t="s">
        <v>41</v>
      </c>
      <c r="AT21" s="240" t="s">
        <v>446</v>
      </c>
      <c r="AU21" s="240" t="e">
        <f t="shared" si="0"/>
        <v>#REF!</v>
      </c>
    </row>
    <row r="22" spans="1:47" ht="139.5" customHeight="1" x14ac:dyDescent="0.25">
      <c r="A22" s="236" t="s">
        <v>465</v>
      </c>
      <c r="B22" s="192" t="s">
        <v>636</v>
      </c>
      <c r="C22" s="142" t="s">
        <v>33</v>
      </c>
      <c r="D22" s="142" t="s">
        <v>89</v>
      </c>
      <c r="E22" s="95" t="s">
        <v>185</v>
      </c>
      <c r="F22" s="104" t="s">
        <v>859</v>
      </c>
      <c r="G22" s="93">
        <v>36</v>
      </c>
      <c r="H22" s="93" t="s">
        <v>37</v>
      </c>
      <c r="I22" s="93">
        <v>2023</v>
      </c>
      <c r="J22" s="93">
        <v>2023</v>
      </c>
      <c r="K22" s="27"/>
      <c r="L22" s="93" t="s">
        <v>37</v>
      </c>
      <c r="M22" s="93"/>
      <c r="N22" s="93" t="s">
        <v>37</v>
      </c>
      <c r="O22" s="93" t="s">
        <v>38</v>
      </c>
      <c r="P22" s="7" t="s">
        <v>45</v>
      </c>
      <c r="Q22" s="28" t="s">
        <v>111</v>
      </c>
      <c r="R22" s="7">
        <v>2</v>
      </c>
      <c r="S22" s="93" t="s">
        <v>37</v>
      </c>
      <c r="T22" s="93" t="s">
        <v>37</v>
      </c>
      <c r="U22" s="94">
        <v>1200000</v>
      </c>
      <c r="V22" s="94">
        <v>1500000</v>
      </c>
      <c r="W22" s="94">
        <v>2152000</v>
      </c>
      <c r="X22" s="94">
        <f>SUM(U22:W22)</f>
        <v>4852000</v>
      </c>
      <c r="Y22" s="29"/>
      <c r="Z22" s="29"/>
      <c r="AA22" s="30">
        <v>226120</v>
      </c>
      <c r="AB22" s="46" t="s">
        <v>46</v>
      </c>
      <c r="AC22" s="94">
        <v>300000</v>
      </c>
      <c r="AD22" s="262">
        <v>100000</v>
      </c>
      <c r="AE22" s="94">
        <v>100000</v>
      </c>
      <c r="AF22" s="94">
        <v>100000</v>
      </c>
      <c r="AG22" s="94">
        <v>100000</v>
      </c>
      <c r="AH22" s="94">
        <v>100000</v>
      </c>
      <c r="AI22" s="94">
        <v>100000</v>
      </c>
      <c r="AJ22" s="94">
        <v>300000</v>
      </c>
      <c r="AK22" s="94"/>
      <c r="AL22" s="94"/>
      <c r="AM22" s="94"/>
      <c r="AN22" s="94"/>
      <c r="AO22" s="94"/>
      <c r="AP22" s="7"/>
      <c r="AQ22" s="95" t="s">
        <v>93</v>
      </c>
      <c r="AR22" s="11" t="s">
        <v>40</v>
      </c>
      <c r="AT22" s="240" t="s">
        <v>446</v>
      </c>
      <c r="AU22" s="240" t="e">
        <f t="shared" si="0"/>
        <v>#REF!</v>
      </c>
    </row>
    <row r="23" spans="1:47" ht="139.5" customHeight="1" x14ac:dyDescent="0.25">
      <c r="A23" s="236" t="s">
        <v>466</v>
      </c>
      <c r="B23" s="192" t="s">
        <v>637</v>
      </c>
      <c r="C23" s="142" t="s">
        <v>33</v>
      </c>
      <c r="D23" s="65" t="s">
        <v>775</v>
      </c>
      <c r="E23" s="95" t="s">
        <v>186</v>
      </c>
      <c r="F23" s="104" t="s">
        <v>222</v>
      </c>
      <c r="G23" s="93">
        <v>48</v>
      </c>
      <c r="H23" s="93" t="s">
        <v>35</v>
      </c>
      <c r="I23" s="93">
        <v>2023</v>
      </c>
      <c r="J23" s="93">
        <v>2024</v>
      </c>
      <c r="K23" s="84" t="s">
        <v>36</v>
      </c>
      <c r="L23" s="84" t="s">
        <v>37</v>
      </c>
      <c r="M23" s="84" t="s">
        <v>36</v>
      </c>
      <c r="N23" s="93" t="s">
        <v>35</v>
      </c>
      <c r="O23" s="93" t="s">
        <v>38</v>
      </c>
      <c r="P23" s="40" t="s">
        <v>39</v>
      </c>
      <c r="Q23" s="47" t="s">
        <v>187</v>
      </c>
      <c r="R23" s="40">
        <v>1</v>
      </c>
      <c r="S23" s="93" t="s">
        <v>35</v>
      </c>
      <c r="T23" s="93" t="s">
        <v>35</v>
      </c>
      <c r="U23" s="94">
        <v>1000001</v>
      </c>
      <c r="V23" s="94">
        <v>1000001</v>
      </c>
      <c r="W23" s="94">
        <v>2000002</v>
      </c>
      <c r="X23" s="94">
        <v>4000004</v>
      </c>
      <c r="Y23" s="40" t="s">
        <v>37</v>
      </c>
      <c r="Z23" s="41"/>
      <c r="AA23" s="41" t="s">
        <v>37</v>
      </c>
      <c r="AB23" s="42"/>
      <c r="AC23" s="94">
        <v>200623.82</v>
      </c>
      <c r="AD23" s="262">
        <v>99621.99</v>
      </c>
      <c r="AE23" s="94">
        <v>92520.2</v>
      </c>
      <c r="AF23" s="94">
        <v>34461.57</v>
      </c>
      <c r="AG23" s="94">
        <v>95986.559999999998</v>
      </c>
      <c r="AH23" s="94">
        <v>58361.32</v>
      </c>
      <c r="AI23" s="94">
        <v>74919.289999999994</v>
      </c>
      <c r="AJ23" s="94">
        <v>343506.25</v>
      </c>
      <c r="AK23" s="94"/>
      <c r="AL23" s="94"/>
      <c r="AM23" s="94"/>
      <c r="AN23" s="94"/>
      <c r="AO23" s="94"/>
      <c r="AP23" s="40"/>
      <c r="AQ23" s="95"/>
      <c r="AR23" s="11" t="s">
        <v>40</v>
      </c>
      <c r="AT23" s="240" t="s">
        <v>446</v>
      </c>
      <c r="AU23" s="240" t="e">
        <f t="shared" si="0"/>
        <v>#REF!</v>
      </c>
    </row>
    <row r="24" spans="1:47" ht="107.25" customHeight="1" x14ac:dyDescent="0.25">
      <c r="A24" s="236" t="s">
        <v>467</v>
      </c>
      <c r="B24" s="192" t="s">
        <v>638</v>
      </c>
      <c r="C24" s="142" t="s">
        <v>33</v>
      </c>
      <c r="D24" s="65" t="s">
        <v>775</v>
      </c>
      <c r="E24" s="95" t="s">
        <v>188</v>
      </c>
      <c r="F24" s="104" t="s">
        <v>125</v>
      </c>
      <c r="G24" s="93">
        <v>36</v>
      </c>
      <c r="H24" s="93" t="s">
        <v>35</v>
      </c>
      <c r="I24" s="93">
        <v>2023</v>
      </c>
      <c r="J24" s="93">
        <v>2023</v>
      </c>
      <c r="K24" s="31"/>
      <c r="L24" s="31" t="s">
        <v>37</v>
      </c>
      <c r="M24" s="31"/>
      <c r="N24" s="93" t="s">
        <v>37</v>
      </c>
      <c r="O24" s="93" t="s">
        <v>38</v>
      </c>
      <c r="P24" s="31" t="s">
        <v>39</v>
      </c>
      <c r="Q24" s="31" t="s">
        <v>126</v>
      </c>
      <c r="R24" s="32">
        <v>2</v>
      </c>
      <c r="S24" s="93" t="s">
        <v>35</v>
      </c>
      <c r="T24" s="93" t="s">
        <v>37</v>
      </c>
      <c r="U24" s="94">
        <v>500000</v>
      </c>
      <c r="V24" s="94">
        <v>1500000</v>
      </c>
      <c r="W24" s="94">
        <v>2500000</v>
      </c>
      <c r="X24" s="94">
        <v>4500000</v>
      </c>
      <c r="Y24" s="48">
        <v>0</v>
      </c>
      <c r="Z24" s="33"/>
      <c r="AA24" s="33"/>
      <c r="AB24" s="33"/>
      <c r="AC24" s="94">
        <v>300935.42099999997</v>
      </c>
      <c r="AD24" s="262">
        <v>149432.83799999999</v>
      </c>
      <c r="AE24" s="94">
        <v>138780.16500000001</v>
      </c>
      <c r="AF24" s="94">
        <v>51692.300999999999</v>
      </c>
      <c r="AG24" s="94">
        <v>143979.69500000001</v>
      </c>
      <c r="AH24" s="94">
        <v>87541.895999999993</v>
      </c>
      <c r="AI24" s="94">
        <v>112378.821</v>
      </c>
      <c r="AJ24" s="94">
        <v>515258.85800000001</v>
      </c>
      <c r="AK24" s="94"/>
      <c r="AL24" s="94"/>
      <c r="AM24" s="94"/>
      <c r="AN24" s="94"/>
      <c r="AO24" s="94"/>
      <c r="AP24" s="31"/>
      <c r="AQ24" s="95" t="s">
        <v>189</v>
      </c>
      <c r="AR24" s="11" t="s">
        <v>40</v>
      </c>
      <c r="AT24" s="240" t="s">
        <v>446</v>
      </c>
      <c r="AU24" s="240" t="e">
        <f>#REF!+1</f>
        <v>#REF!</v>
      </c>
    </row>
    <row r="25" spans="1:47" ht="139.5" customHeight="1" x14ac:dyDescent="0.25">
      <c r="A25" s="236" t="s">
        <v>468</v>
      </c>
      <c r="B25" s="242" t="s">
        <v>639</v>
      </c>
      <c r="C25" s="142" t="s">
        <v>33</v>
      </c>
      <c r="D25" s="142" t="s">
        <v>42</v>
      </c>
      <c r="E25" s="95" t="s">
        <v>190</v>
      </c>
      <c r="F25" s="104" t="s">
        <v>63</v>
      </c>
      <c r="G25" s="93">
        <v>48</v>
      </c>
      <c r="H25" s="93" t="s">
        <v>37</v>
      </c>
      <c r="I25" s="93">
        <v>2023</v>
      </c>
      <c r="J25" s="7">
        <v>2023</v>
      </c>
      <c r="K25" s="93" t="s">
        <v>86</v>
      </c>
      <c r="L25" s="93" t="s">
        <v>37</v>
      </c>
      <c r="M25" s="93"/>
      <c r="N25" s="93" t="s">
        <v>35</v>
      </c>
      <c r="O25" s="93" t="s">
        <v>38</v>
      </c>
      <c r="P25" s="93" t="s">
        <v>45</v>
      </c>
      <c r="Q25" s="8" t="s">
        <v>191</v>
      </c>
      <c r="R25" s="7">
        <v>1</v>
      </c>
      <c r="S25" s="93" t="s">
        <v>37</v>
      </c>
      <c r="T25" s="93" t="s">
        <v>37</v>
      </c>
      <c r="U25" s="94">
        <v>1150000</v>
      </c>
      <c r="V25" s="94">
        <v>1150000</v>
      </c>
      <c r="W25" s="94">
        <v>2300000</v>
      </c>
      <c r="X25" s="94">
        <v>4600000</v>
      </c>
      <c r="Y25" s="9" t="s">
        <v>37</v>
      </c>
      <c r="Z25" s="9" t="s">
        <v>37</v>
      </c>
      <c r="AA25" s="38"/>
      <c r="AB25" s="9"/>
      <c r="AC25" s="94">
        <v>0</v>
      </c>
      <c r="AD25" s="262">
        <v>398208</v>
      </c>
      <c r="AE25" s="94">
        <v>1194624</v>
      </c>
      <c r="AF25" s="94">
        <v>535092</v>
      </c>
      <c r="AG25" s="94">
        <v>664428</v>
      </c>
      <c r="AH25" s="94">
        <v>460428</v>
      </c>
      <c r="AI25" s="94">
        <v>572424</v>
      </c>
      <c r="AJ25" s="94">
        <v>709308</v>
      </c>
      <c r="AK25" s="94"/>
      <c r="AL25" s="94"/>
      <c r="AM25" s="94"/>
      <c r="AN25" s="94"/>
      <c r="AO25" s="94"/>
      <c r="AP25" s="7"/>
      <c r="AQ25" s="95" t="s">
        <v>305</v>
      </c>
      <c r="AR25" s="7" t="s">
        <v>41</v>
      </c>
      <c r="AT25" s="240" t="s">
        <v>446</v>
      </c>
      <c r="AU25" s="240" t="e">
        <f t="shared" si="0"/>
        <v>#REF!</v>
      </c>
    </row>
    <row r="26" spans="1:47" ht="139.5" customHeight="1" x14ac:dyDescent="0.25">
      <c r="A26" s="236" t="s">
        <v>469</v>
      </c>
      <c r="B26" s="192" t="s">
        <v>640</v>
      </c>
      <c r="C26" s="142" t="s">
        <v>33</v>
      </c>
      <c r="D26" s="65" t="s">
        <v>775</v>
      </c>
      <c r="E26" s="95" t="s">
        <v>193</v>
      </c>
      <c r="F26" s="104" t="s">
        <v>76</v>
      </c>
      <c r="G26" s="93">
        <v>60</v>
      </c>
      <c r="H26" s="93" t="s">
        <v>35</v>
      </c>
      <c r="I26" s="93">
        <v>2023</v>
      </c>
      <c r="J26" s="93">
        <v>2024</v>
      </c>
      <c r="K26" s="84" t="s">
        <v>36</v>
      </c>
      <c r="L26" s="84" t="s">
        <v>37</v>
      </c>
      <c r="M26" s="84" t="s">
        <v>36</v>
      </c>
      <c r="N26" s="93" t="s">
        <v>37</v>
      </c>
      <c r="O26" s="93" t="s">
        <v>38</v>
      </c>
      <c r="P26" s="40" t="s">
        <v>39</v>
      </c>
      <c r="Q26" s="84" t="s">
        <v>194</v>
      </c>
      <c r="R26" s="40">
        <v>1</v>
      </c>
      <c r="S26" s="93" t="s">
        <v>35</v>
      </c>
      <c r="T26" s="93" t="s">
        <v>35</v>
      </c>
      <c r="U26" s="94">
        <v>1250000</v>
      </c>
      <c r="V26" s="94">
        <v>2500000</v>
      </c>
      <c r="W26" s="94">
        <v>8750000</v>
      </c>
      <c r="X26" s="94">
        <v>12500000</v>
      </c>
      <c r="Y26" s="40" t="s">
        <v>37</v>
      </c>
      <c r="Z26" s="49"/>
      <c r="AA26" s="41" t="s">
        <v>37</v>
      </c>
      <c r="AB26" s="50"/>
      <c r="AC26" s="94">
        <v>334400.2</v>
      </c>
      <c r="AD26" s="262">
        <v>166033.20000000001</v>
      </c>
      <c r="AE26" s="94">
        <v>154197.5</v>
      </c>
      <c r="AF26" s="94">
        <v>57511.5</v>
      </c>
      <c r="AG26" s="94">
        <v>160032</v>
      </c>
      <c r="AH26" s="94">
        <v>97352.8</v>
      </c>
      <c r="AI26" s="94">
        <v>124858.3</v>
      </c>
      <c r="AJ26" s="94">
        <v>572614.5</v>
      </c>
      <c r="AK26" s="94"/>
      <c r="AL26" s="94"/>
      <c r="AM26" s="94"/>
      <c r="AN26" s="94"/>
      <c r="AO26" s="94"/>
      <c r="AP26" s="40"/>
      <c r="AQ26" s="95"/>
      <c r="AR26" s="11" t="s">
        <v>40</v>
      </c>
      <c r="AT26" s="240" t="s">
        <v>446</v>
      </c>
      <c r="AU26" s="240" t="e">
        <f>#REF!+1</f>
        <v>#REF!</v>
      </c>
    </row>
    <row r="27" spans="1:47" ht="139.5" customHeight="1" x14ac:dyDescent="0.25">
      <c r="A27" s="236" t="s">
        <v>470</v>
      </c>
      <c r="B27" s="192" t="s">
        <v>641</v>
      </c>
      <c r="C27" s="142" t="s">
        <v>33</v>
      </c>
      <c r="D27" s="142" t="s">
        <v>89</v>
      </c>
      <c r="E27" s="95" t="s">
        <v>195</v>
      </c>
      <c r="F27" s="104" t="s">
        <v>107</v>
      </c>
      <c r="G27" s="93">
        <v>60</v>
      </c>
      <c r="H27" s="93" t="s">
        <v>37</v>
      </c>
      <c r="I27" s="93">
        <v>2023</v>
      </c>
      <c r="J27" s="93">
        <v>2023</v>
      </c>
      <c r="K27" s="16"/>
      <c r="L27" s="145" t="s">
        <v>37</v>
      </c>
      <c r="M27" s="145"/>
      <c r="N27" s="93" t="s">
        <v>50</v>
      </c>
      <c r="O27" s="93" t="s">
        <v>38</v>
      </c>
      <c r="P27" s="12" t="s">
        <v>39</v>
      </c>
      <c r="Q27" s="13" t="s">
        <v>111</v>
      </c>
      <c r="R27" s="12">
        <v>1</v>
      </c>
      <c r="S27" s="93" t="s">
        <v>37</v>
      </c>
      <c r="T27" s="93" t="s">
        <v>37</v>
      </c>
      <c r="U27" s="94">
        <v>1300000</v>
      </c>
      <c r="V27" s="94">
        <v>1000000</v>
      </c>
      <c r="W27" s="94">
        <v>4489551</v>
      </c>
      <c r="X27" s="94">
        <f>SUM(U27:W27)</f>
        <v>6789551</v>
      </c>
      <c r="Y27" s="17"/>
      <c r="Z27" s="17"/>
      <c r="AA27" s="51">
        <v>239787</v>
      </c>
      <c r="AB27" s="52" t="s">
        <v>130</v>
      </c>
      <c r="AC27" s="94">
        <v>200000</v>
      </c>
      <c r="AD27" s="262">
        <v>120000</v>
      </c>
      <c r="AE27" s="94">
        <v>120000</v>
      </c>
      <c r="AF27" s="94">
        <v>50000</v>
      </c>
      <c r="AG27" s="94">
        <v>150000</v>
      </c>
      <c r="AH27" s="94">
        <v>80000</v>
      </c>
      <c r="AI27" s="94">
        <v>150000</v>
      </c>
      <c r="AJ27" s="94">
        <v>400000</v>
      </c>
      <c r="AK27" s="94">
        <v>30000</v>
      </c>
      <c r="AL27" s="94"/>
      <c r="AM27" s="94"/>
      <c r="AN27" s="94"/>
      <c r="AO27" s="94"/>
      <c r="AP27" s="19"/>
      <c r="AQ27" s="95"/>
      <c r="AR27" s="11" t="s">
        <v>40</v>
      </c>
      <c r="AT27" s="240" t="s">
        <v>446</v>
      </c>
      <c r="AU27" s="240" t="e">
        <f t="shared" si="0"/>
        <v>#REF!</v>
      </c>
    </row>
    <row r="28" spans="1:47" ht="93.6" customHeight="1" x14ac:dyDescent="0.25">
      <c r="A28" s="236" t="s">
        <v>471</v>
      </c>
      <c r="B28" s="192" t="s">
        <v>642</v>
      </c>
      <c r="C28" s="142" t="s">
        <v>33</v>
      </c>
      <c r="D28" s="142" t="s">
        <v>737</v>
      </c>
      <c r="E28" s="95" t="s">
        <v>196</v>
      </c>
      <c r="F28" s="104" t="s">
        <v>81</v>
      </c>
      <c r="G28" s="93">
        <v>12</v>
      </c>
      <c r="H28" s="93" t="s">
        <v>35</v>
      </c>
      <c r="I28" s="93">
        <v>2023</v>
      </c>
      <c r="J28" s="93">
        <v>2024</v>
      </c>
      <c r="K28" s="93"/>
      <c r="L28" s="93" t="s">
        <v>37</v>
      </c>
      <c r="M28" s="93"/>
      <c r="N28" s="93" t="s">
        <v>35</v>
      </c>
      <c r="O28" s="93" t="s">
        <v>38</v>
      </c>
      <c r="P28" s="7" t="s">
        <v>45</v>
      </c>
      <c r="Q28" s="93" t="s">
        <v>121</v>
      </c>
      <c r="R28" s="7">
        <v>2</v>
      </c>
      <c r="S28" s="93" t="s">
        <v>37</v>
      </c>
      <c r="T28" s="93" t="s">
        <v>37</v>
      </c>
      <c r="U28" s="94">
        <v>0</v>
      </c>
      <c r="V28" s="94">
        <v>1435234.5</v>
      </c>
      <c r="W28" s="94">
        <v>0</v>
      </c>
      <c r="X28" s="94">
        <v>1435234.5</v>
      </c>
      <c r="Y28" s="1">
        <v>0</v>
      </c>
      <c r="Z28" s="35"/>
      <c r="AA28" s="36"/>
      <c r="AB28" s="37"/>
      <c r="AC28" s="94">
        <v>260190</v>
      </c>
      <c r="AD28" s="262">
        <v>196245</v>
      </c>
      <c r="AE28" s="94">
        <v>260190</v>
      </c>
      <c r="AF28" s="94">
        <v>58432.5</v>
      </c>
      <c r="AG28" s="94">
        <v>102312</v>
      </c>
      <c r="AH28" s="94">
        <v>66150</v>
      </c>
      <c r="AI28" s="94">
        <v>128992.5</v>
      </c>
      <c r="AJ28" s="94">
        <v>362722.5</v>
      </c>
      <c r="AK28" s="94"/>
      <c r="AL28" s="94"/>
      <c r="AM28" s="94"/>
      <c r="AN28" s="94"/>
      <c r="AO28" s="94"/>
      <c r="AP28" s="7"/>
      <c r="AQ28" s="53"/>
      <c r="AR28" s="11" t="s">
        <v>40</v>
      </c>
      <c r="AT28" s="240" t="s">
        <v>446</v>
      </c>
      <c r="AU28" s="240" t="e">
        <f>#REF!+1</f>
        <v>#REF!</v>
      </c>
    </row>
    <row r="29" spans="1:47" ht="139.5" customHeight="1" x14ac:dyDescent="0.25">
      <c r="A29" s="236" t="s">
        <v>472</v>
      </c>
      <c r="B29" s="192" t="s">
        <v>643</v>
      </c>
      <c r="C29" s="142" t="s">
        <v>33</v>
      </c>
      <c r="D29" s="104" t="s">
        <v>723</v>
      </c>
      <c r="E29" s="95" t="s">
        <v>197</v>
      </c>
      <c r="F29" s="104" t="s">
        <v>198</v>
      </c>
      <c r="G29" s="93">
        <v>48</v>
      </c>
      <c r="H29" s="93" t="s">
        <v>37</v>
      </c>
      <c r="I29" s="93">
        <v>2023</v>
      </c>
      <c r="J29" s="93">
        <v>2023</v>
      </c>
      <c r="K29" s="135"/>
      <c r="L29" s="135" t="s">
        <v>37</v>
      </c>
      <c r="M29" s="135"/>
      <c r="N29" s="93" t="s">
        <v>35</v>
      </c>
      <c r="O29" s="93" t="s">
        <v>38</v>
      </c>
      <c r="P29" s="137" t="s">
        <v>39</v>
      </c>
      <c r="Q29" s="54" t="s">
        <v>199</v>
      </c>
      <c r="R29" s="137">
        <v>1</v>
      </c>
      <c r="S29" s="93" t="s">
        <v>37</v>
      </c>
      <c r="T29" s="93" t="s">
        <v>35</v>
      </c>
      <c r="U29" s="94">
        <v>732030</v>
      </c>
      <c r="V29" s="94">
        <v>1464060</v>
      </c>
      <c r="W29" s="94">
        <v>5124210</v>
      </c>
      <c r="X29" s="94">
        <v>7320300</v>
      </c>
      <c r="Y29" s="55"/>
      <c r="Z29" s="56"/>
      <c r="AA29" s="18">
        <v>239787</v>
      </c>
      <c r="AB29" s="18" t="s">
        <v>237</v>
      </c>
      <c r="AC29" s="94">
        <v>244920</v>
      </c>
      <c r="AD29" s="262">
        <v>160160</v>
      </c>
      <c r="AE29" s="94">
        <v>235430</v>
      </c>
      <c r="AF29" s="94">
        <v>84370</v>
      </c>
      <c r="AG29" s="94">
        <v>355680</v>
      </c>
      <c r="AH29" s="94">
        <v>26780</v>
      </c>
      <c r="AI29" s="94">
        <v>124410</v>
      </c>
      <c r="AJ29" s="94">
        <v>232310</v>
      </c>
      <c r="AK29" s="94"/>
      <c r="AL29" s="94"/>
      <c r="AM29" s="94"/>
      <c r="AN29" s="94"/>
      <c r="AO29" s="94"/>
      <c r="AP29" s="145" t="s">
        <v>35</v>
      </c>
      <c r="AQ29" s="95"/>
      <c r="AR29" s="11" t="s">
        <v>40</v>
      </c>
      <c r="AT29" s="240" t="s">
        <v>446</v>
      </c>
      <c r="AU29" s="240" t="e">
        <f t="shared" si="0"/>
        <v>#REF!</v>
      </c>
    </row>
    <row r="30" spans="1:47" ht="139.5" customHeight="1" x14ac:dyDescent="0.25">
      <c r="A30" s="236" t="s">
        <v>473</v>
      </c>
      <c r="B30" s="244" t="s">
        <v>644</v>
      </c>
      <c r="C30" s="142" t="s">
        <v>33</v>
      </c>
      <c r="D30" s="142" t="s">
        <v>42</v>
      </c>
      <c r="E30" s="95" t="s">
        <v>200</v>
      </c>
      <c r="F30" s="104" t="s">
        <v>116</v>
      </c>
      <c r="G30" s="93">
        <v>48</v>
      </c>
      <c r="H30" s="93" t="s">
        <v>37</v>
      </c>
      <c r="I30" s="93">
        <v>2023</v>
      </c>
      <c r="J30" s="93">
        <v>2023</v>
      </c>
      <c r="K30" s="93" t="s">
        <v>86</v>
      </c>
      <c r="L30" s="93" t="s">
        <v>37</v>
      </c>
      <c r="M30" s="93"/>
      <c r="N30" s="93" t="s">
        <v>35</v>
      </c>
      <c r="O30" s="93" t="s">
        <v>38</v>
      </c>
      <c r="P30" s="93" t="s">
        <v>45</v>
      </c>
      <c r="Q30" s="8" t="s">
        <v>201</v>
      </c>
      <c r="R30" s="7">
        <v>1</v>
      </c>
      <c r="S30" s="93" t="s">
        <v>37</v>
      </c>
      <c r="T30" s="93" t="s">
        <v>37</v>
      </c>
      <c r="U30" s="94">
        <v>1550000</v>
      </c>
      <c r="V30" s="94">
        <v>4650000</v>
      </c>
      <c r="W30" s="94">
        <v>0</v>
      </c>
      <c r="X30" s="94">
        <v>6200000</v>
      </c>
      <c r="Y30" s="9" t="s">
        <v>37</v>
      </c>
      <c r="Z30" s="9" t="s">
        <v>37</v>
      </c>
      <c r="AA30" s="38"/>
      <c r="AB30" s="9"/>
      <c r="AC30" s="94">
        <v>187000</v>
      </c>
      <c r="AD30" s="262">
        <v>935000</v>
      </c>
      <c r="AE30" s="94">
        <v>748000</v>
      </c>
      <c r="AF30" s="94">
        <v>561000</v>
      </c>
      <c r="AG30" s="94">
        <v>935000</v>
      </c>
      <c r="AH30" s="94">
        <v>748000</v>
      </c>
      <c r="AI30" s="94">
        <v>0</v>
      </c>
      <c r="AJ30" s="94">
        <v>2057000</v>
      </c>
      <c r="AK30" s="94"/>
      <c r="AL30" s="94"/>
      <c r="AM30" s="94"/>
      <c r="AN30" s="94"/>
      <c r="AO30" s="94"/>
      <c r="AP30" s="7"/>
      <c r="AQ30" s="95" t="s">
        <v>202</v>
      </c>
      <c r="AR30" s="93" t="s">
        <v>41</v>
      </c>
      <c r="AT30" s="240" t="s">
        <v>446</v>
      </c>
      <c r="AU30" s="240" t="e">
        <f t="shared" si="0"/>
        <v>#REF!</v>
      </c>
    </row>
    <row r="31" spans="1:47" ht="139.5" customHeight="1" x14ac:dyDescent="0.25">
      <c r="A31" s="236" t="s">
        <v>474</v>
      </c>
      <c r="B31" s="192" t="s">
        <v>645</v>
      </c>
      <c r="C31" s="142" t="s">
        <v>33</v>
      </c>
      <c r="D31" s="142" t="s">
        <v>737</v>
      </c>
      <c r="E31" s="95" t="s">
        <v>203</v>
      </c>
      <c r="F31" s="104" t="s">
        <v>66</v>
      </c>
      <c r="G31" s="93">
        <v>48</v>
      </c>
      <c r="H31" s="93" t="s">
        <v>35</v>
      </c>
      <c r="I31" s="93">
        <v>2023</v>
      </c>
      <c r="J31" s="93">
        <v>2023</v>
      </c>
      <c r="K31" s="93"/>
      <c r="L31" s="27" t="s">
        <v>37</v>
      </c>
      <c r="M31" s="93"/>
      <c r="N31" s="93" t="s">
        <v>52</v>
      </c>
      <c r="O31" s="93" t="s">
        <v>38</v>
      </c>
      <c r="P31" s="7" t="s">
        <v>45</v>
      </c>
      <c r="Q31" s="57" t="s">
        <v>49</v>
      </c>
      <c r="R31" s="7">
        <v>2</v>
      </c>
      <c r="S31" s="93" t="s">
        <v>37</v>
      </c>
      <c r="T31" s="93" t="s">
        <v>50</v>
      </c>
      <c r="U31" s="94">
        <v>0</v>
      </c>
      <c r="V31" s="94">
        <v>2632989.36</v>
      </c>
      <c r="W31" s="94">
        <v>3890653.48</v>
      </c>
      <c r="X31" s="94">
        <v>6523642.8399999999</v>
      </c>
      <c r="Y31" s="1">
        <v>0</v>
      </c>
      <c r="Z31" s="35"/>
      <c r="AA31" s="36"/>
      <c r="AB31" s="37"/>
      <c r="AC31" s="94">
        <v>332349.53000000003</v>
      </c>
      <c r="AD31" s="262">
        <v>306911.61</v>
      </c>
      <c r="AE31" s="94">
        <v>586581.04</v>
      </c>
      <c r="AF31" s="94">
        <v>68919.539999999994</v>
      </c>
      <c r="AG31" s="94">
        <v>259445.56</v>
      </c>
      <c r="AH31" s="94">
        <v>150260.6</v>
      </c>
      <c r="AI31" s="94">
        <v>199910.68</v>
      </c>
      <c r="AJ31" s="94">
        <v>728610.8</v>
      </c>
      <c r="AK31" s="94"/>
      <c r="AL31" s="94"/>
      <c r="AM31" s="94"/>
      <c r="AN31" s="94"/>
      <c r="AO31" s="94"/>
      <c r="AP31" s="7"/>
      <c r="AQ31" s="95"/>
      <c r="AR31" s="11" t="s">
        <v>40</v>
      </c>
      <c r="AT31" s="240" t="s">
        <v>446</v>
      </c>
      <c r="AU31" s="240" t="e">
        <f>#REF!+1</f>
        <v>#REF!</v>
      </c>
    </row>
    <row r="32" spans="1:47" ht="139.5" customHeight="1" x14ac:dyDescent="0.25">
      <c r="A32" s="236" t="s">
        <v>475</v>
      </c>
      <c r="B32" s="192" t="s">
        <v>646</v>
      </c>
      <c r="C32" s="142" t="s">
        <v>33</v>
      </c>
      <c r="D32" s="65" t="s">
        <v>775</v>
      </c>
      <c r="E32" s="95" t="s">
        <v>204</v>
      </c>
      <c r="F32" s="104" t="s">
        <v>205</v>
      </c>
      <c r="G32" s="93">
        <v>36</v>
      </c>
      <c r="H32" s="93" t="s">
        <v>35</v>
      </c>
      <c r="I32" s="93">
        <v>2023</v>
      </c>
      <c r="J32" s="93">
        <v>2024</v>
      </c>
      <c r="K32" s="135"/>
      <c r="L32" s="135" t="s">
        <v>37</v>
      </c>
      <c r="M32" s="135"/>
      <c r="N32" s="93" t="s">
        <v>37</v>
      </c>
      <c r="O32" s="93" t="s">
        <v>38</v>
      </c>
      <c r="P32" s="137" t="s">
        <v>39</v>
      </c>
      <c r="Q32" s="58" t="s">
        <v>206</v>
      </c>
      <c r="R32" s="137">
        <v>1</v>
      </c>
      <c r="S32" s="93" t="s">
        <v>35</v>
      </c>
      <c r="T32" s="93" t="s">
        <v>35</v>
      </c>
      <c r="U32" s="94">
        <v>991860</v>
      </c>
      <c r="V32" s="94">
        <v>3700000</v>
      </c>
      <c r="W32" s="94">
        <v>4000000</v>
      </c>
      <c r="X32" s="94">
        <v>8691860</v>
      </c>
      <c r="Y32" s="43"/>
      <c r="Z32" s="56"/>
      <c r="AA32" s="18">
        <v>226120</v>
      </c>
      <c r="AB32" s="18" t="s">
        <v>46</v>
      </c>
      <c r="AC32" s="94">
        <v>175842.22</v>
      </c>
      <c r="AD32" s="262">
        <v>120891.52</v>
      </c>
      <c r="AE32" s="94">
        <v>181337.29</v>
      </c>
      <c r="AF32" s="94">
        <v>71435.899999999994</v>
      </c>
      <c r="AG32" s="94">
        <v>142871.79999999999</v>
      </c>
      <c r="AH32" s="94">
        <v>57698.23</v>
      </c>
      <c r="AI32" s="94">
        <v>76930.97</v>
      </c>
      <c r="AJ32" s="94">
        <v>164852.07999999999</v>
      </c>
      <c r="AK32" s="94"/>
      <c r="AL32" s="94"/>
      <c r="AM32" s="94"/>
      <c r="AN32" s="94"/>
      <c r="AO32" s="94"/>
      <c r="AP32" s="19"/>
      <c r="AQ32" s="95" t="s">
        <v>238</v>
      </c>
      <c r="AR32" s="11" t="s">
        <v>40</v>
      </c>
      <c r="AT32" s="240" t="s">
        <v>446</v>
      </c>
      <c r="AU32" s="240" t="e">
        <f>#REF!+1</f>
        <v>#REF!</v>
      </c>
    </row>
    <row r="33" spans="1:47" ht="139.5" customHeight="1" x14ac:dyDescent="0.25">
      <c r="A33" s="236" t="s">
        <v>476</v>
      </c>
      <c r="B33" s="192" t="s">
        <v>647</v>
      </c>
      <c r="C33" s="142" t="s">
        <v>33</v>
      </c>
      <c r="D33" s="65" t="s">
        <v>89</v>
      </c>
      <c r="E33" s="95" t="s">
        <v>207</v>
      </c>
      <c r="F33" s="104" t="s">
        <v>239</v>
      </c>
      <c r="G33" s="93">
        <v>24</v>
      </c>
      <c r="H33" s="93" t="s">
        <v>37</v>
      </c>
      <c r="I33" s="93">
        <v>2023</v>
      </c>
      <c r="J33" s="93">
        <v>2024</v>
      </c>
      <c r="K33" s="102"/>
      <c r="L33" s="135" t="s">
        <v>37</v>
      </c>
      <c r="M33" s="102"/>
      <c r="N33" s="93" t="s">
        <v>50</v>
      </c>
      <c r="O33" s="93" t="s">
        <v>38</v>
      </c>
      <c r="P33" s="137" t="s">
        <v>39</v>
      </c>
      <c r="Q33" s="24" t="s">
        <v>92</v>
      </c>
      <c r="R33" s="137">
        <v>1</v>
      </c>
      <c r="S33" s="93" t="s">
        <v>37</v>
      </c>
      <c r="T33" s="93" t="s">
        <v>37</v>
      </c>
      <c r="U33" s="94">
        <v>5600000</v>
      </c>
      <c r="V33" s="94">
        <v>2400000</v>
      </c>
      <c r="W33" s="94">
        <v>0</v>
      </c>
      <c r="X33" s="94">
        <v>8000000</v>
      </c>
      <c r="Y33" s="25"/>
      <c r="Z33" s="25"/>
      <c r="AA33" s="25"/>
      <c r="AB33" s="139"/>
      <c r="AC33" s="94">
        <v>500000</v>
      </c>
      <c r="AD33" s="262">
        <v>500000</v>
      </c>
      <c r="AE33" s="94">
        <v>500000</v>
      </c>
      <c r="AF33" s="94">
        <v>500000</v>
      </c>
      <c r="AG33" s="94">
        <v>500000</v>
      </c>
      <c r="AH33" s="94">
        <v>500000</v>
      </c>
      <c r="AI33" s="94">
        <v>500000</v>
      </c>
      <c r="AJ33" s="94">
        <v>500000</v>
      </c>
      <c r="AK33" s="94"/>
      <c r="AL33" s="94"/>
      <c r="AM33" s="94"/>
      <c r="AN33" s="94"/>
      <c r="AO33" s="94"/>
      <c r="AP33" s="26"/>
      <c r="AQ33" s="95"/>
      <c r="AR33" s="11" t="s">
        <v>40</v>
      </c>
      <c r="AT33" s="240" t="s">
        <v>446</v>
      </c>
      <c r="AU33" s="240" t="e">
        <f>#REF!+1</f>
        <v>#REF!</v>
      </c>
    </row>
    <row r="34" spans="1:47" ht="90.6" customHeight="1" x14ac:dyDescent="0.25">
      <c r="A34" s="236" t="s">
        <v>477</v>
      </c>
      <c r="B34" s="192" t="s">
        <v>648</v>
      </c>
      <c r="C34" s="142" t="s">
        <v>33</v>
      </c>
      <c r="D34" s="142" t="s">
        <v>737</v>
      </c>
      <c r="E34" s="95" t="s">
        <v>208</v>
      </c>
      <c r="F34" s="104" t="s">
        <v>54</v>
      </c>
      <c r="G34" s="93">
        <v>36</v>
      </c>
      <c r="H34" s="93" t="s">
        <v>35</v>
      </c>
      <c r="I34" s="93">
        <v>2023</v>
      </c>
      <c r="J34" s="93">
        <v>2023</v>
      </c>
      <c r="K34" s="27" t="s">
        <v>37</v>
      </c>
      <c r="L34" s="27" t="s">
        <v>37</v>
      </c>
      <c r="M34" s="59"/>
      <c r="N34" s="93" t="s">
        <v>52</v>
      </c>
      <c r="O34" s="93" t="s">
        <v>38</v>
      </c>
      <c r="P34" s="7" t="s">
        <v>45</v>
      </c>
      <c r="Q34" s="57" t="s">
        <v>56</v>
      </c>
      <c r="R34" s="7">
        <v>1</v>
      </c>
      <c r="S34" s="93" t="s">
        <v>37</v>
      </c>
      <c r="T34" s="93" t="s">
        <v>37</v>
      </c>
      <c r="U34" s="94">
        <v>2016000</v>
      </c>
      <c r="V34" s="94">
        <v>2016000</v>
      </c>
      <c r="W34" s="94">
        <v>3996000</v>
      </c>
      <c r="X34" s="94">
        <v>8028000</v>
      </c>
      <c r="Y34" s="1">
        <v>0</v>
      </c>
      <c r="Z34" s="35"/>
      <c r="AA34" s="28" t="s">
        <v>129</v>
      </c>
      <c r="AB34" s="93" t="s">
        <v>130</v>
      </c>
      <c r="AC34" s="94">
        <v>65092.73</v>
      </c>
      <c r="AD34" s="262">
        <v>38628.629999999997</v>
      </c>
      <c r="AE34" s="94">
        <v>1394202.31</v>
      </c>
      <c r="AF34" s="94">
        <v>15427.81</v>
      </c>
      <c r="AG34" s="94">
        <v>146480.98000000001</v>
      </c>
      <c r="AH34" s="94">
        <v>23729.67</v>
      </c>
      <c r="AI34" s="94">
        <v>150603.66</v>
      </c>
      <c r="AJ34" s="94">
        <v>181834.21</v>
      </c>
      <c r="AK34" s="94"/>
      <c r="AL34" s="94"/>
      <c r="AM34" s="94"/>
      <c r="AN34" s="94"/>
      <c r="AO34" s="94"/>
      <c r="AP34" s="7"/>
      <c r="AQ34" s="53"/>
      <c r="AR34" s="11" t="s">
        <v>40</v>
      </c>
      <c r="AT34" s="240" t="s">
        <v>446</v>
      </c>
      <c r="AU34" s="240" t="e">
        <f t="shared" si="0"/>
        <v>#REF!</v>
      </c>
    </row>
    <row r="35" spans="1:47" ht="93.6" customHeight="1" x14ac:dyDescent="0.25">
      <c r="A35" s="236" t="s">
        <v>478</v>
      </c>
      <c r="B35" s="192" t="s">
        <v>649</v>
      </c>
      <c r="C35" s="142" t="s">
        <v>33</v>
      </c>
      <c r="D35" s="65" t="s">
        <v>775</v>
      </c>
      <c r="E35" s="93" t="s">
        <v>209</v>
      </c>
      <c r="F35" s="104" t="s">
        <v>722</v>
      </c>
      <c r="G35" s="93">
        <v>36</v>
      </c>
      <c r="H35" s="93" t="s">
        <v>35</v>
      </c>
      <c r="I35" s="93">
        <v>2023</v>
      </c>
      <c r="J35" s="93">
        <v>2023</v>
      </c>
      <c r="K35" s="84" t="s">
        <v>36</v>
      </c>
      <c r="L35" s="84" t="s">
        <v>37</v>
      </c>
      <c r="M35" s="84" t="s">
        <v>36</v>
      </c>
      <c r="N35" s="93" t="s">
        <v>35</v>
      </c>
      <c r="O35" s="93" t="s">
        <v>38</v>
      </c>
      <c r="P35" s="40" t="s">
        <v>39</v>
      </c>
      <c r="Q35" s="84" t="s">
        <v>210</v>
      </c>
      <c r="R35" s="40">
        <v>1</v>
      </c>
      <c r="S35" s="93" t="s">
        <v>35</v>
      </c>
      <c r="T35" s="93" t="s">
        <v>37</v>
      </c>
      <c r="U35" s="94">
        <v>2679833.33</v>
      </c>
      <c r="V35" s="94">
        <v>2679833.33</v>
      </c>
      <c r="W35" s="94">
        <v>2679833.33</v>
      </c>
      <c r="X35" s="94">
        <v>8039499.9900000002</v>
      </c>
      <c r="Y35" s="40" t="s">
        <v>37</v>
      </c>
      <c r="Z35" s="41"/>
      <c r="AA35" s="41" t="s">
        <v>37</v>
      </c>
      <c r="AB35" s="42"/>
      <c r="AC35" s="94">
        <v>339368.0661460766</v>
      </c>
      <c r="AD35" s="262">
        <v>302237.28306411824</v>
      </c>
      <c r="AE35" s="94">
        <v>367517.64128633222</v>
      </c>
      <c r="AF35" s="94">
        <v>158401.55496482193</v>
      </c>
      <c r="AG35" s="94">
        <v>428690.76376566477</v>
      </c>
      <c r="AH35" s="94">
        <v>166094.9532921667</v>
      </c>
      <c r="AI35" s="94">
        <v>374875.42942690401</v>
      </c>
      <c r="AJ35" s="94">
        <v>542647.63805391558</v>
      </c>
      <c r="AK35" s="94"/>
      <c r="AL35" s="94"/>
      <c r="AM35" s="94"/>
      <c r="AN35" s="94"/>
      <c r="AO35" s="94"/>
      <c r="AP35" s="40" t="s">
        <v>35</v>
      </c>
      <c r="AQ35" s="95"/>
      <c r="AR35" s="11" t="s">
        <v>40</v>
      </c>
      <c r="AT35" s="240" t="s">
        <v>446</v>
      </c>
      <c r="AU35" s="240" t="e">
        <f t="shared" si="0"/>
        <v>#REF!</v>
      </c>
    </row>
    <row r="36" spans="1:47" ht="139.5" customHeight="1" x14ac:dyDescent="0.25">
      <c r="A36" s="236" t="s">
        <v>479</v>
      </c>
      <c r="B36" s="192" t="s">
        <v>650</v>
      </c>
      <c r="C36" s="142" t="s">
        <v>33</v>
      </c>
      <c r="D36" s="142" t="s">
        <v>737</v>
      </c>
      <c r="E36" s="95" t="s">
        <v>211</v>
      </c>
      <c r="F36" s="104" t="s">
        <v>54</v>
      </c>
      <c r="G36" s="93">
        <v>36</v>
      </c>
      <c r="H36" s="93" t="s">
        <v>35</v>
      </c>
      <c r="I36" s="93">
        <v>2023</v>
      </c>
      <c r="J36" s="93">
        <v>2023</v>
      </c>
      <c r="K36" s="93"/>
      <c r="L36" s="27" t="s">
        <v>37</v>
      </c>
      <c r="M36" s="93"/>
      <c r="N36" s="93" t="s">
        <v>52</v>
      </c>
      <c r="O36" s="93" t="s">
        <v>38</v>
      </c>
      <c r="P36" s="7" t="s">
        <v>45</v>
      </c>
      <c r="Q36" s="57" t="s">
        <v>109</v>
      </c>
      <c r="R36" s="7">
        <v>2</v>
      </c>
      <c r="S36" s="93" t="s">
        <v>37</v>
      </c>
      <c r="T36" s="93" t="s">
        <v>37</v>
      </c>
      <c r="U36" s="94">
        <v>2053333.33333333</v>
      </c>
      <c r="V36" s="94">
        <v>3061666.66</v>
      </c>
      <c r="W36" s="94">
        <v>3061666.66</v>
      </c>
      <c r="X36" s="94">
        <v>8176666.6600000001</v>
      </c>
      <c r="Y36" s="1">
        <v>0</v>
      </c>
      <c r="Z36" s="35"/>
      <c r="AA36" s="28" t="s">
        <v>129</v>
      </c>
      <c r="AB36" s="93" t="s">
        <v>130</v>
      </c>
      <c r="AC36" s="94">
        <v>0</v>
      </c>
      <c r="AD36" s="262">
        <v>0</v>
      </c>
      <c r="AE36" s="94">
        <v>0</v>
      </c>
      <c r="AF36" s="94">
        <v>0</v>
      </c>
      <c r="AG36" s="94">
        <v>0</v>
      </c>
      <c r="AH36" s="94">
        <v>0</v>
      </c>
      <c r="AI36" s="94">
        <v>0</v>
      </c>
      <c r="AJ36" s="94">
        <v>0</v>
      </c>
      <c r="AK36" s="94"/>
      <c r="AL36" s="94"/>
      <c r="AM36" s="94"/>
      <c r="AN36" s="94"/>
      <c r="AO36" s="94"/>
      <c r="AP36" s="7"/>
      <c r="AQ36" s="95"/>
      <c r="AR36" s="11" t="s">
        <v>40</v>
      </c>
      <c r="AT36" s="240" t="s">
        <v>446</v>
      </c>
      <c r="AU36" s="240" t="e">
        <f t="shared" si="0"/>
        <v>#REF!</v>
      </c>
    </row>
    <row r="37" spans="1:47" ht="67.900000000000006" customHeight="1" x14ac:dyDescent="0.25">
      <c r="A37" s="236" t="s">
        <v>480</v>
      </c>
      <c r="B37" s="192" t="s">
        <v>651</v>
      </c>
      <c r="C37" s="142" t="s">
        <v>33</v>
      </c>
      <c r="D37" s="142" t="s">
        <v>737</v>
      </c>
      <c r="E37" s="95" t="s">
        <v>212</v>
      </c>
      <c r="F37" s="104" t="s">
        <v>81</v>
      </c>
      <c r="G37" s="93">
        <v>36</v>
      </c>
      <c r="H37" s="93" t="s">
        <v>35</v>
      </c>
      <c r="I37" s="93">
        <v>2023</v>
      </c>
      <c r="J37" s="93">
        <v>2023</v>
      </c>
      <c r="K37" s="93"/>
      <c r="L37" s="93" t="s">
        <v>37</v>
      </c>
      <c r="M37" s="93"/>
      <c r="N37" s="93" t="s">
        <v>35</v>
      </c>
      <c r="O37" s="93" t="s">
        <v>38</v>
      </c>
      <c r="P37" s="7" t="s">
        <v>45</v>
      </c>
      <c r="Q37" s="93">
        <v>33141411</v>
      </c>
      <c r="R37" s="7">
        <v>3</v>
      </c>
      <c r="S37" s="93" t="s">
        <v>37</v>
      </c>
      <c r="T37" s="93" t="s">
        <v>50</v>
      </c>
      <c r="U37" s="94">
        <v>0</v>
      </c>
      <c r="V37" s="94">
        <v>1942800</v>
      </c>
      <c r="W37" s="94">
        <v>6237400</v>
      </c>
      <c r="X37" s="94">
        <v>8180200</v>
      </c>
      <c r="Y37" s="1">
        <v>0</v>
      </c>
      <c r="Z37" s="35"/>
      <c r="AA37" s="28"/>
      <c r="AB37" s="93"/>
      <c r="AC37" s="94">
        <v>0</v>
      </c>
      <c r="AD37" s="262">
        <v>0</v>
      </c>
      <c r="AE37" s="94">
        <v>0</v>
      </c>
      <c r="AF37" s="94">
        <v>0</v>
      </c>
      <c r="AG37" s="94">
        <v>0</v>
      </c>
      <c r="AH37" s="94">
        <v>0</v>
      </c>
      <c r="AI37" s="94">
        <v>0</v>
      </c>
      <c r="AJ37" s="94">
        <v>0</v>
      </c>
      <c r="AK37" s="94"/>
      <c r="AL37" s="94"/>
      <c r="AM37" s="94"/>
      <c r="AN37" s="94"/>
      <c r="AO37" s="94"/>
      <c r="AP37" s="7"/>
      <c r="AQ37" s="95"/>
      <c r="AR37" s="11" t="s">
        <v>40</v>
      </c>
      <c r="AT37" s="240" t="s">
        <v>446</v>
      </c>
      <c r="AU37" s="240" t="e">
        <f t="shared" si="0"/>
        <v>#REF!</v>
      </c>
    </row>
    <row r="38" spans="1:47" ht="139.5" customHeight="1" x14ac:dyDescent="0.25">
      <c r="A38" s="236" t="s">
        <v>481</v>
      </c>
      <c r="B38" s="192" t="s">
        <v>652</v>
      </c>
      <c r="C38" s="142" t="s">
        <v>33</v>
      </c>
      <c r="D38" s="104" t="s">
        <v>723</v>
      </c>
      <c r="E38" s="95" t="s">
        <v>213</v>
      </c>
      <c r="F38" s="135" t="s">
        <v>729</v>
      </c>
      <c r="G38" s="93">
        <v>72</v>
      </c>
      <c r="H38" s="93" t="s">
        <v>37</v>
      </c>
      <c r="I38" s="93">
        <v>2023</v>
      </c>
      <c r="J38" s="93">
        <v>2023</v>
      </c>
      <c r="K38" s="135"/>
      <c r="L38" s="135" t="s">
        <v>37</v>
      </c>
      <c r="M38" s="135"/>
      <c r="N38" s="93" t="s">
        <v>37</v>
      </c>
      <c r="O38" s="93" t="s">
        <v>38</v>
      </c>
      <c r="P38" s="137" t="s">
        <v>39</v>
      </c>
      <c r="Q38" s="54" t="s">
        <v>214</v>
      </c>
      <c r="R38" s="137">
        <v>2</v>
      </c>
      <c r="S38" s="93" t="s">
        <v>35</v>
      </c>
      <c r="T38" s="93" t="s">
        <v>35</v>
      </c>
      <c r="U38" s="94">
        <v>0</v>
      </c>
      <c r="V38" s="94">
        <v>1020000</v>
      </c>
      <c r="W38" s="94">
        <v>4080000</v>
      </c>
      <c r="X38" s="94">
        <v>5100000</v>
      </c>
      <c r="Y38" s="25"/>
      <c r="Z38" s="25"/>
      <c r="AA38" s="18">
        <v>239787</v>
      </c>
      <c r="AB38" s="18" t="s">
        <v>237</v>
      </c>
      <c r="AC38" s="94">
        <v>160920</v>
      </c>
      <c r="AD38" s="262">
        <v>137040</v>
      </c>
      <c r="AE38" s="94">
        <v>163440</v>
      </c>
      <c r="AF38" s="94">
        <v>55200</v>
      </c>
      <c r="AG38" s="94">
        <v>186600</v>
      </c>
      <c r="AH38" s="94">
        <v>23160</v>
      </c>
      <c r="AI38" s="94">
        <v>92880</v>
      </c>
      <c r="AJ38" s="94">
        <v>200760</v>
      </c>
      <c r="AK38" s="94"/>
      <c r="AL38" s="94"/>
      <c r="AM38" s="94"/>
      <c r="AN38" s="94"/>
      <c r="AO38" s="94"/>
      <c r="AP38" s="60"/>
      <c r="AQ38" s="95"/>
      <c r="AR38" s="11" t="s">
        <v>40</v>
      </c>
      <c r="AT38" s="240" t="s">
        <v>446</v>
      </c>
      <c r="AU38" s="240" t="e">
        <f>#REF!+1</f>
        <v>#REF!</v>
      </c>
    </row>
    <row r="39" spans="1:47" ht="139.5" customHeight="1" x14ac:dyDescent="0.25">
      <c r="A39" s="236" t="s">
        <v>482</v>
      </c>
      <c r="B39" s="192" t="s">
        <v>653</v>
      </c>
      <c r="C39" s="142" t="s">
        <v>33</v>
      </c>
      <c r="D39" s="142" t="s">
        <v>737</v>
      </c>
      <c r="E39" s="95" t="s">
        <v>215</v>
      </c>
      <c r="F39" s="104" t="s">
        <v>81</v>
      </c>
      <c r="G39" s="93">
        <v>36</v>
      </c>
      <c r="H39" s="93" t="s">
        <v>35</v>
      </c>
      <c r="I39" s="93">
        <v>2023</v>
      </c>
      <c r="J39" s="93">
        <v>2023</v>
      </c>
      <c r="K39" s="93" t="s">
        <v>37</v>
      </c>
      <c r="L39" s="27" t="s">
        <v>37</v>
      </c>
      <c r="M39" s="93"/>
      <c r="N39" s="93" t="s">
        <v>52</v>
      </c>
      <c r="O39" s="93" t="s">
        <v>38</v>
      </c>
      <c r="P39" s="7" t="s">
        <v>45</v>
      </c>
      <c r="Q39" s="142">
        <v>33141300</v>
      </c>
      <c r="R39" s="7">
        <v>2</v>
      </c>
      <c r="S39" s="93" t="s">
        <v>37</v>
      </c>
      <c r="T39" s="93" t="s">
        <v>50</v>
      </c>
      <c r="U39" s="94">
        <v>3275182.24</v>
      </c>
      <c r="V39" s="94">
        <v>3275182.24</v>
      </c>
      <c r="W39" s="94">
        <v>3275182.24</v>
      </c>
      <c r="X39" s="94">
        <v>9825546.7200000007</v>
      </c>
      <c r="Y39" s="1">
        <v>0</v>
      </c>
      <c r="Z39" s="36"/>
      <c r="AA39" s="9" t="s">
        <v>129</v>
      </c>
      <c r="AB39" s="61" t="s">
        <v>130</v>
      </c>
      <c r="AC39" s="94">
        <v>413410.44</v>
      </c>
      <c r="AD39" s="262">
        <v>381768.14</v>
      </c>
      <c r="AE39" s="94">
        <v>729649.66</v>
      </c>
      <c r="AF39" s="94">
        <v>85729.19</v>
      </c>
      <c r="AG39" s="94">
        <v>322725</v>
      </c>
      <c r="AH39" s="94">
        <v>186909.55</v>
      </c>
      <c r="AI39" s="94">
        <v>248669.41</v>
      </c>
      <c r="AJ39" s="94">
        <v>906320.84</v>
      </c>
      <c r="AK39" s="94"/>
      <c r="AL39" s="94"/>
      <c r="AM39" s="94"/>
      <c r="AN39" s="94"/>
      <c r="AO39" s="94"/>
      <c r="AP39" s="7"/>
      <c r="AQ39" s="53"/>
      <c r="AR39" s="11" t="s">
        <v>40</v>
      </c>
      <c r="AT39" s="240" t="s">
        <v>446</v>
      </c>
      <c r="AU39" s="240" t="e">
        <f t="shared" si="0"/>
        <v>#REF!</v>
      </c>
    </row>
    <row r="40" spans="1:47" ht="66" customHeight="1" x14ac:dyDescent="0.25">
      <c r="A40" s="236" t="s">
        <v>483</v>
      </c>
      <c r="B40" s="192" t="s">
        <v>654</v>
      </c>
      <c r="C40" s="142" t="s">
        <v>33</v>
      </c>
      <c r="D40" s="142" t="s">
        <v>737</v>
      </c>
      <c r="E40" s="95" t="s">
        <v>217</v>
      </c>
      <c r="F40" s="104" t="s">
        <v>81</v>
      </c>
      <c r="G40" s="93">
        <v>36</v>
      </c>
      <c r="H40" s="93" t="s">
        <v>35</v>
      </c>
      <c r="I40" s="93">
        <v>2023</v>
      </c>
      <c r="J40" s="93">
        <v>2024</v>
      </c>
      <c r="K40" s="93"/>
      <c r="L40" s="93" t="s">
        <v>37</v>
      </c>
      <c r="M40" s="93"/>
      <c r="N40" s="93" t="s">
        <v>35</v>
      </c>
      <c r="O40" s="93" t="s">
        <v>38</v>
      </c>
      <c r="P40" s="7" t="s">
        <v>45</v>
      </c>
      <c r="Q40" s="93" t="s">
        <v>218</v>
      </c>
      <c r="R40" s="7">
        <v>3</v>
      </c>
      <c r="S40" s="93" t="s">
        <v>37</v>
      </c>
      <c r="T40" s="93" t="s">
        <v>50</v>
      </c>
      <c r="U40" s="94">
        <v>2685000</v>
      </c>
      <c r="V40" s="94">
        <v>8636400</v>
      </c>
      <c r="W40" s="94">
        <v>0</v>
      </c>
      <c r="X40" s="94">
        <v>11321400</v>
      </c>
      <c r="Y40" s="1">
        <v>0</v>
      </c>
      <c r="Z40" s="35"/>
      <c r="AA40" s="36"/>
      <c r="AB40" s="37"/>
      <c r="AC40" s="94">
        <v>0</v>
      </c>
      <c r="AD40" s="262">
        <v>0</v>
      </c>
      <c r="AE40" s="94">
        <v>0</v>
      </c>
      <c r="AF40" s="94">
        <v>0</v>
      </c>
      <c r="AG40" s="94">
        <v>0</v>
      </c>
      <c r="AH40" s="94">
        <v>0</v>
      </c>
      <c r="AI40" s="94">
        <v>0</v>
      </c>
      <c r="AJ40" s="94">
        <v>0</v>
      </c>
      <c r="AK40" s="94"/>
      <c r="AL40" s="94"/>
      <c r="AM40" s="94"/>
      <c r="AN40" s="94"/>
      <c r="AO40" s="94"/>
      <c r="AP40" s="7"/>
      <c r="AQ40" s="95" t="s">
        <v>247</v>
      </c>
      <c r="AR40" s="11" t="s">
        <v>40</v>
      </c>
      <c r="AT40" s="240" t="s">
        <v>446</v>
      </c>
      <c r="AU40" s="240" t="e">
        <f t="shared" si="0"/>
        <v>#REF!</v>
      </c>
    </row>
    <row r="41" spans="1:47" ht="139.5" customHeight="1" x14ac:dyDescent="0.25">
      <c r="A41" s="236" t="s">
        <v>484</v>
      </c>
      <c r="B41" s="192" t="s">
        <v>655</v>
      </c>
      <c r="C41" s="142" t="s">
        <v>33</v>
      </c>
      <c r="D41" s="142" t="s">
        <v>737</v>
      </c>
      <c r="E41" s="95" t="s">
        <v>219</v>
      </c>
      <c r="F41" s="104" t="s">
        <v>66</v>
      </c>
      <c r="G41" s="93">
        <v>12</v>
      </c>
      <c r="H41" s="93" t="s">
        <v>35</v>
      </c>
      <c r="I41" s="93">
        <v>2023</v>
      </c>
      <c r="J41" s="93">
        <v>2023</v>
      </c>
      <c r="K41" s="95"/>
      <c r="L41" s="93" t="s">
        <v>37</v>
      </c>
      <c r="M41" s="95"/>
      <c r="N41" s="93" t="s">
        <v>52</v>
      </c>
      <c r="O41" s="95" t="s">
        <v>38</v>
      </c>
      <c r="P41" s="95" t="s">
        <v>45</v>
      </c>
      <c r="Q41" s="95" t="s">
        <v>49</v>
      </c>
      <c r="R41" s="95">
        <v>1</v>
      </c>
      <c r="S41" s="93" t="s">
        <v>37</v>
      </c>
      <c r="T41" s="93" t="s">
        <v>50</v>
      </c>
      <c r="U41" s="94">
        <v>4880000</v>
      </c>
      <c r="V41" s="94">
        <v>0</v>
      </c>
      <c r="W41" s="94">
        <v>0</v>
      </c>
      <c r="X41" s="94">
        <v>4880000</v>
      </c>
      <c r="Y41" s="95">
        <v>0</v>
      </c>
      <c r="Z41" s="95"/>
      <c r="AA41" s="95"/>
      <c r="AB41" s="95"/>
      <c r="AC41" s="94">
        <v>607000</v>
      </c>
      <c r="AD41" s="262">
        <v>246000</v>
      </c>
      <c r="AE41" s="94">
        <v>372000</v>
      </c>
      <c r="AF41" s="94">
        <v>94000</v>
      </c>
      <c r="AG41" s="94">
        <v>737000</v>
      </c>
      <c r="AH41" s="94">
        <v>301000</v>
      </c>
      <c r="AI41" s="94">
        <v>251000</v>
      </c>
      <c r="AJ41" s="94">
        <v>2272000</v>
      </c>
      <c r="AK41" s="94"/>
      <c r="AL41" s="94"/>
      <c r="AM41" s="94"/>
      <c r="AN41" s="94"/>
      <c r="AO41" s="94"/>
      <c r="AP41" s="95"/>
      <c r="AQ41" s="95"/>
      <c r="AR41" s="95" t="s">
        <v>40</v>
      </c>
      <c r="AT41" s="240" t="s">
        <v>446</v>
      </c>
      <c r="AU41" s="240" t="e">
        <f>#REF!+1</f>
        <v>#REF!</v>
      </c>
    </row>
    <row r="42" spans="1:47" ht="84.6" customHeight="1" x14ac:dyDescent="0.25">
      <c r="A42" s="236" t="s">
        <v>485</v>
      </c>
      <c r="B42" s="192" t="s">
        <v>656</v>
      </c>
      <c r="C42" s="142" t="s">
        <v>33</v>
      </c>
      <c r="D42" s="142" t="s">
        <v>737</v>
      </c>
      <c r="E42" s="95" t="s">
        <v>220</v>
      </c>
      <c r="F42" s="104" t="s">
        <v>81</v>
      </c>
      <c r="G42" s="93">
        <v>36</v>
      </c>
      <c r="H42" s="93" t="s">
        <v>35</v>
      </c>
      <c r="I42" s="93">
        <v>2023</v>
      </c>
      <c r="J42" s="93">
        <v>2023</v>
      </c>
      <c r="K42" s="95" t="s">
        <v>37</v>
      </c>
      <c r="L42" s="93" t="s">
        <v>37</v>
      </c>
      <c r="M42" s="95"/>
      <c r="N42" s="93" t="s">
        <v>52</v>
      </c>
      <c r="O42" s="95" t="s">
        <v>38</v>
      </c>
      <c r="P42" s="95" t="s">
        <v>45</v>
      </c>
      <c r="Q42" s="95" t="s">
        <v>121</v>
      </c>
      <c r="R42" s="95">
        <v>3</v>
      </c>
      <c r="S42" s="93" t="s">
        <v>37</v>
      </c>
      <c r="T42" s="93" t="s">
        <v>50</v>
      </c>
      <c r="U42" s="94">
        <v>4849144</v>
      </c>
      <c r="V42" s="94">
        <v>4849144</v>
      </c>
      <c r="W42" s="94">
        <v>4849144</v>
      </c>
      <c r="X42" s="94">
        <v>14547432</v>
      </c>
      <c r="Y42" s="95">
        <v>0</v>
      </c>
      <c r="Z42" s="95"/>
      <c r="AA42" s="95" t="s">
        <v>129</v>
      </c>
      <c r="AB42" s="95" t="s">
        <v>130</v>
      </c>
      <c r="AC42" s="94">
        <v>612084.03</v>
      </c>
      <c r="AD42" s="262">
        <v>565235.32999999996</v>
      </c>
      <c r="AE42" s="94">
        <v>1080299.06</v>
      </c>
      <c r="AF42" s="94">
        <v>126928.27</v>
      </c>
      <c r="AG42" s="94">
        <v>477817.69</v>
      </c>
      <c r="AH42" s="94">
        <v>276733.09999999998</v>
      </c>
      <c r="AI42" s="94">
        <v>368173.03</v>
      </c>
      <c r="AJ42" s="94">
        <v>1341873.51</v>
      </c>
      <c r="AK42" s="94"/>
      <c r="AL42" s="94"/>
      <c r="AM42" s="94"/>
      <c r="AN42" s="94"/>
      <c r="AO42" s="94"/>
      <c r="AP42" s="95"/>
      <c r="AQ42" s="95"/>
      <c r="AR42" s="95" t="s">
        <v>40</v>
      </c>
      <c r="AT42" s="240" t="s">
        <v>446</v>
      </c>
      <c r="AU42" s="240" t="e">
        <f>#REF!+1</f>
        <v>#REF!</v>
      </c>
    </row>
    <row r="43" spans="1:47" ht="139.5" customHeight="1" x14ac:dyDescent="0.25">
      <c r="A43" s="236" t="s">
        <v>486</v>
      </c>
      <c r="B43" s="192" t="s">
        <v>657</v>
      </c>
      <c r="C43" s="142" t="s">
        <v>33</v>
      </c>
      <c r="D43" s="65" t="s">
        <v>775</v>
      </c>
      <c r="E43" s="95" t="s">
        <v>221</v>
      </c>
      <c r="F43" s="104" t="s">
        <v>222</v>
      </c>
      <c r="G43" s="93">
        <v>60</v>
      </c>
      <c r="H43" s="93" t="s">
        <v>35</v>
      </c>
      <c r="I43" s="93">
        <v>2023</v>
      </c>
      <c r="J43" s="93">
        <v>2023</v>
      </c>
      <c r="K43" s="95"/>
      <c r="L43" s="93" t="s">
        <v>37</v>
      </c>
      <c r="M43" s="95"/>
      <c r="N43" s="93" t="s">
        <v>37</v>
      </c>
      <c r="O43" s="95" t="s">
        <v>38</v>
      </c>
      <c r="P43" s="95" t="s">
        <v>39</v>
      </c>
      <c r="Q43" s="95" t="s">
        <v>223</v>
      </c>
      <c r="R43" s="95">
        <v>2</v>
      </c>
      <c r="S43" s="93" t="s">
        <v>35</v>
      </c>
      <c r="T43" s="93" t="s">
        <v>37</v>
      </c>
      <c r="U43" s="94">
        <v>1500000</v>
      </c>
      <c r="V43" s="94">
        <v>3000000</v>
      </c>
      <c r="W43" s="94">
        <v>10500000</v>
      </c>
      <c r="X43" s="94">
        <v>15000000</v>
      </c>
      <c r="Y43" s="95">
        <v>0</v>
      </c>
      <c r="Z43" s="95"/>
      <c r="AA43" s="95"/>
      <c r="AB43" s="95"/>
      <c r="AC43" s="94">
        <v>601870.84310000006</v>
      </c>
      <c r="AD43" s="262">
        <v>298865.6778</v>
      </c>
      <c r="AE43" s="94">
        <v>277560.33029999997</v>
      </c>
      <c r="AF43" s="94">
        <v>103384.60249999999</v>
      </c>
      <c r="AG43" s="94">
        <v>287959.39159999997</v>
      </c>
      <c r="AH43" s="94">
        <v>175083.7934</v>
      </c>
      <c r="AI43" s="94">
        <v>224757.6433</v>
      </c>
      <c r="AJ43" s="94">
        <v>1030517.7177</v>
      </c>
      <c r="AK43" s="94"/>
      <c r="AL43" s="94"/>
      <c r="AM43" s="94"/>
      <c r="AN43" s="94"/>
      <c r="AO43" s="94"/>
      <c r="AP43" s="95"/>
      <c r="AQ43" s="95"/>
      <c r="AR43" s="95" t="s">
        <v>40</v>
      </c>
      <c r="AT43" s="240" t="s">
        <v>446</v>
      </c>
      <c r="AU43" s="240" t="e">
        <f t="shared" ref="AU43:AU91" si="2">AU42+1</f>
        <v>#REF!</v>
      </c>
    </row>
    <row r="44" spans="1:47" ht="139.5" customHeight="1" x14ac:dyDescent="0.25">
      <c r="A44" s="236" t="s">
        <v>487</v>
      </c>
      <c r="B44" s="192" t="s">
        <v>658</v>
      </c>
      <c r="C44" s="142" t="s">
        <v>33</v>
      </c>
      <c r="D44" s="142" t="s">
        <v>737</v>
      </c>
      <c r="E44" s="188" t="s">
        <v>731</v>
      </c>
      <c r="F44" s="104" t="s">
        <v>74</v>
      </c>
      <c r="G44" s="93">
        <v>60</v>
      </c>
      <c r="H44" s="93" t="s">
        <v>37</v>
      </c>
      <c r="I44" s="65">
        <v>2024</v>
      </c>
      <c r="J44" s="65">
        <v>2024</v>
      </c>
      <c r="K44" s="95" t="s">
        <v>37</v>
      </c>
      <c r="L44" s="93" t="s">
        <v>37</v>
      </c>
      <c r="M44" s="95"/>
      <c r="N44" s="93" t="s">
        <v>35</v>
      </c>
      <c r="O44" s="95" t="s">
        <v>38</v>
      </c>
      <c r="P44" s="95" t="s">
        <v>45</v>
      </c>
      <c r="Q44" s="95" t="s">
        <v>49</v>
      </c>
      <c r="R44" s="95">
        <v>2</v>
      </c>
      <c r="S44" s="93" t="s">
        <v>37</v>
      </c>
      <c r="T44" s="93" t="s">
        <v>37</v>
      </c>
      <c r="U44" s="81">
        <v>0</v>
      </c>
      <c r="V44" s="81">
        <v>4175141.34</v>
      </c>
      <c r="W44" s="81">
        <v>21293221.359999999</v>
      </c>
      <c r="X44" s="81">
        <v>25468362.170000002</v>
      </c>
      <c r="Y44" s="188">
        <v>0</v>
      </c>
      <c r="Z44" s="188"/>
      <c r="AA44" s="188"/>
      <c r="AB44" s="188"/>
      <c r="AC44" s="94">
        <v>0</v>
      </c>
      <c r="AD44" s="262">
        <v>0</v>
      </c>
      <c r="AE44" s="94">
        <v>0</v>
      </c>
      <c r="AF44" s="94">
        <v>0</v>
      </c>
      <c r="AG44" s="94">
        <v>0</v>
      </c>
      <c r="AH44" s="94">
        <v>0</v>
      </c>
      <c r="AI44" s="94">
        <v>0</v>
      </c>
      <c r="AJ44" s="94">
        <v>0</v>
      </c>
      <c r="AK44" s="94"/>
      <c r="AL44" s="94"/>
      <c r="AM44" s="94"/>
      <c r="AN44" s="94"/>
      <c r="AO44" s="94"/>
      <c r="AP44" s="193"/>
      <c r="AQ44" s="193"/>
      <c r="AR44" s="95" t="s">
        <v>40</v>
      </c>
      <c r="AT44" s="240" t="s">
        <v>446</v>
      </c>
      <c r="AU44" s="240" t="e">
        <f>#REF!+1</f>
        <v>#REF!</v>
      </c>
    </row>
    <row r="45" spans="1:47" ht="99" customHeight="1" x14ac:dyDescent="0.25">
      <c r="A45" s="236" t="s">
        <v>488</v>
      </c>
      <c r="B45" s="192" t="s">
        <v>659</v>
      </c>
      <c r="C45" s="142" t="s">
        <v>33</v>
      </c>
      <c r="D45" s="65" t="s">
        <v>775</v>
      </c>
      <c r="E45" s="95" t="s">
        <v>224</v>
      </c>
      <c r="F45" s="104" t="s">
        <v>76</v>
      </c>
      <c r="G45" s="93">
        <v>36</v>
      </c>
      <c r="H45" s="93" t="s">
        <v>35</v>
      </c>
      <c r="I45" s="93">
        <v>2023</v>
      </c>
      <c r="J45" s="93">
        <v>2024</v>
      </c>
      <c r="K45" s="95" t="s">
        <v>36</v>
      </c>
      <c r="L45" s="93" t="s">
        <v>37</v>
      </c>
      <c r="M45" s="95" t="s">
        <v>36</v>
      </c>
      <c r="N45" s="93" t="s">
        <v>37</v>
      </c>
      <c r="O45" s="93" t="s">
        <v>38</v>
      </c>
      <c r="P45" s="32" t="s">
        <v>39</v>
      </c>
      <c r="Q45" s="95" t="s">
        <v>225</v>
      </c>
      <c r="R45" s="93">
        <v>3</v>
      </c>
      <c r="S45" s="93" t="s">
        <v>35</v>
      </c>
      <c r="T45" s="93" t="s">
        <v>35</v>
      </c>
      <c r="U45" s="94">
        <v>4500000</v>
      </c>
      <c r="V45" s="94">
        <v>9000000</v>
      </c>
      <c r="W45" s="94">
        <v>13500000</v>
      </c>
      <c r="X45" s="94">
        <v>27000000</v>
      </c>
      <c r="Y45" s="95" t="s">
        <v>37</v>
      </c>
      <c r="Z45" s="95"/>
      <c r="AA45" s="95" t="s">
        <v>129</v>
      </c>
      <c r="AB45" s="95" t="s">
        <v>130</v>
      </c>
      <c r="AC45" s="94">
        <v>1805400</v>
      </c>
      <c r="AD45" s="262">
        <v>896400</v>
      </c>
      <c r="AE45" s="94">
        <v>832500</v>
      </c>
      <c r="AF45" s="94">
        <v>310500</v>
      </c>
      <c r="AG45" s="94">
        <v>864000</v>
      </c>
      <c r="AH45" s="94">
        <v>525600</v>
      </c>
      <c r="AI45" s="94">
        <v>674100</v>
      </c>
      <c r="AJ45" s="94">
        <v>3091500</v>
      </c>
      <c r="AK45" s="94"/>
      <c r="AL45" s="94"/>
      <c r="AM45" s="94"/>
      <c r="AN45" s="94"/>
      <c r="AO45" s="94"/>
      <c r="AP45" s="95"/>
      <c r="AQ45" s="95"/>
      <c r="AR45" s="95" t="s">
        <v>40</v>
      </c>
      <c r="AT45" s="240" t="s">
        <v>446</v>
      </c>
      <c r="AU45" s="240" t="e">
        <f t="shared" si="2"/>
        <v>#REF!</v>
      </c>
    </row>
    <row r="46" spans="1:47" ht="139.5" customHeight="1" x14ac:dyDescent="0.25">
      <c r="A46" s="236" t="s">
        <v>489</v>
      </c>
      <c r="B46" s="192" t="s">
        <v>660</v>
      </c>
      <c r="C46" s="142" t="s">
        <v>33</v>
      </c>
      <c r="D46" s="65" t="s">
        <v>775</v>
      </c>
      <c r="E46" s="95" t="s">
        <v>226</v>
      </c>
      <c r="F46" s="104" t="s">
        <v>300</v>
      </c>
      <c r="G46" s="93">
        <v>60</v>
      </c>
      <c r="H46" s="93" t="s">
        <v>35</v>
      </c>
      <c r="I46" s="95">
        <v>2023</v>
      </c>
      <c r="J46" s="95">
        <v>2023</v>
      </c>
      <c r="K46" s="93" t="s">
        <v>37</v>
      </c>
      <c r="L46" s="93" t="s">
        <v>37</v>
      </c>
      <c r="M46" s="93" t="s">
        <v>37</v>
      </c>
      <c r="N46" s="93" t="s">
        <v>37</v>
      </c>
      <c r="O46" s="95" t="s">
        <v>38</v>
      </c>
      <c r="P46" s="95" t="s">
        <v>39</v>
      </c>
      <c r="Q46" s="95" t="s">
        <v>227</v>
      </c>
      <c r="R46" s="95">
        <v>1</v>
      </c>
      <c r="S46" s="93" t="s">
        <v>35</v>
      </c>
      <c r="T46" s="93" t="s">
        <v>35</v>
      </c>
      <c r="U46" s="87">
        <v>12095542.970000001</v>
      </c>
      <c r="V46" s="87">
        <v>24191085.93</v>
      </c>
      <c r="W46" s="87">
        <v>84668800.760000005</v>
      </c>
      <c r="X46" s="87">
        <f>U46+V46+W46</f>
        <v>120955429.66</v>
      </c>
      <c r="Y46" s="93" t="s">
        <v>37</v>
      </c>
      <c r="Z46" s="93" t="s">
        <v>37</v>
      </c>
      <c r="AA46" s="93" t="s">
        <v>37</v>
      </c>
      <c r="AB46" s="93" t="s">
        <v>37</v>
      </c>
      <c r="AC46" s="87">
        <v>7311865.1100000003</v>
      </c>
      <c r="AD46" s="268">
        <v>6020921.0899999999</v>
      </c>
      <c r="AE46" s="87">
        <v>6020921.0899999999</v>
      </c>
      <c r="AF46" s="87">
        <v>2277143.23</v>
      </c>
      <c r="AG46" s="87">
        <v>2560235.42</v>
      </c>
      <c r="AH46" s="94"/>
      <c r="AI46" s="94"/>
      <c r="AJ46" s="94"/>
      <c r="AK46" s="94"/>
      <c r="AL46" s="94"/>
      <c r="AM46" s="94"/>
      <c r="AN46" s="94"/>
      <c r="AO46" s="94"/>
      <c r="AP46" s="95"/>
      <c r="AQ46" s="93" t="s">
        <v>786</v>
      </c>
      <c r="AR46" s="95" t="s">
        <v>40</v>
      </c>
      <c r="AT46" s="240" t="s">
        <v>446</v>
      </c>
      <c r="AU46" s="240" t="e">
        <f>#REF!+1</f>
        <v>#REF!</v>
      </c>
    </row>
    <row r="47" spans="1:47" ht="99.6" customHeight="1" x14ac:dyDescent="0.25">
      <c r="A47" s="236" t="s">
        <v>490</v>
      </c>
      <c r="B47" s="192" t="s">
        <v>661</v>
      </c>
      <c r="C47" s="142" t="s">
        <v>33</v>
      </c>
      <c r="D47" s="65" t="s">
        <v>775</v>
      </c>
      <c r="E47" s="95" t="s">
        <v>228</v>
      </c>
      <c r="F47" s="104" t="s">
        <v>77</v>
      </c>
      <c r="G47" s="93">
        <v>60</v>
      </c>
      <c r="H47" s="93" t="s">
        <v>35</v>
      </c>
      <c r="I47" s="95">
        <v>2023</v>
      </c>
      <c r="J47" s="95">
        <v>2023</v>
      </c>
      <c r="K47" s="95" t="s">
        <v>36</v>
      </c>
      <c r="L47" s="93" t="s">
        <v>37</v>
      </c>
      <c r="M47" s="95" t="s">
        <v>36</v>
      </c>
      <c r="N47" s="93" t="s">
        <v>37</v>
      </c>
      <c r="O47" s="95" t="s">
        <v>38</v>
      </c>
      <c r="P47" s="95" t="s">
        <v>39</v>
      </c>
      <c r="Q47" s="95" t="s">
        <v>229</v>
      </c>
      <c r="R47" s="95">
        <v>1</v>
      </c>
      <c r="S47" s="93" t="s">
        <v>37</v>
      </c>
      <c r="T47" s="93" t="s">
        <v>35</v>
      </c>
      <c r="U47" s="94">
        <v>0</v>
      </c>
      <c r="V47" s="94">
        <v>14931143.128860366</v>
      </c>
      <c r="W47" s="94">
        <v>108063551.32931261</v>
      </c>
      <c r="X47" s="94">
        <f>V47+W47</f>
        <v>122994694.45817298</v>
      </c>
      <c r="Y47" s="95" t="s">
        <v>37</v>
      </c>
      <c r="Z47" s="95"/>
      <c r="AA47" s="95" t="s">
        <v>37</v>
      </c>
      <c r="AB47" s="95"/>
      <c r="AC47" s="94">
        <v>1829882.7238365542</v>
      </c>
      <c r="AD47" s="262">
        <v>1501015.7725548071</v>
      </c>
      <c r="AE47" s="94">
        <v>3893444.389088233</v>
      </c>
      <c r="AF47" s="94">
        <v>650413.71826547943</v>
      </c>
      <c r="AG47" s="94">
        <v>942112.49898112682</v>
      </c>
      <c r="AH47" s="94">
        <v>545814.92537590943</v>
      </c>
      <c r="AI47" s="94">
        <v>1329113.4697216491</v>
      </c>
      <c r="AJ47" s="94">
        <v>2887329.9192831693</v>
      </c>
      <c r="AK47" s="94">
        <v>991483.99999999988</v>
      </c>
      <c r="AL47" s="94" t="s">
        <v>891</v>
      </c>
      <c r="AM47" s="94">
        <v>2887329.9192831693</v>
      </c>
      <c r="AN47" s="94" t="s">
        <v>892</v>
      </c>
      <c r="AO47" s="94"/>
      <c r="AP47" s="95" t="s">
        <v>35</v>
      </c>
      <c r="AQ47" s="95" t="s">
        <v>793</v>
      </c>
      <c r="AR47" s="95" t="s">
        <v>40</v>
      </c>
      <c r="AT47" s="240" t="s">
        <v>446</v>
      </c>
      <c r="AU47" s="240" t="e">
        <f t="shared" si="2"/>
        <v>#REF!</v>
      </c>
    </row>
    <row r="48" spans="1:47" ht="111" customHeight="1" x14ac:dyDescent="0.25">
      <c r="A48" s="236" t="s">
        <v>491</v>
      </c>
      <c r="B48" s="192" t="s">
        <v>662</v>
      </c>
      <c r="C48" s="142" t="s">
        <v>33</v>
      </c>
      <c r="D48" s="142" t="s">
        <v>737</v>
      </c>
      <c r="E48" s="95" t="s">
        <v>230</v>
      </c>
      <c r="F48" s="104" t="s">
        <v>68</v>
      </c>
      <c r="G48" s="93">
        <v>60</v>
      </c>
      <c r="H48" s="93" t="s">
        <v>35</v>
      </c>
      <c r="I48" s="93">
        <v>2023</v>
      </c>
      <c r="J48" s="93">
        <v>2023</v>
      </c>
      <c r="K48" s="95"/>
      <c r="L48" s="93" t="s">
        <v>37</v>
      </c>
      <c r="M48" s="95"/>
      <c r="N48" s="93" t="s">
        <v>52</v>
      </c>
      <c r="O48" s="95" t="s">
        <v>38</v>
      </c>
      <c r="P48" s="95" t="s">
        <v>45</v>
      </c>
      <c r="Q48" s="95" t="s">
        <v>231</v>
      </c>
      <c r="R48" s="95">
        <v>1</v>
      </c>
      <c r="S48" s="93" t="s">
        <v>37</v>
      </c>
      <c r="T48" s="93" t="s">
        <v>50</v>
      </c>
      <c r="U48" s="94">
        <v>7108267.5999999996</v>
      </c>
      <c r="V48" s="94">
        <v>7085267.5999999996</v>
      </c>
      <c r="W48" s="94">
        <v>28225012.199999999</v>
      </c>
      <c r="X48" s="94">
        <v>42418547.399999999</v>
      </c>
      <c r="Y48" s="95">
        <v>0</v>
      </c>
      <c r="Z48" s="95"/>
      <c r="AA48" s="95"/>
      <c r="AB48" s="95"/>
      <c r="AC48" s="94">
        <v>897242.29</v>
      </c>
      <c r="AD48" s="262">
        <v>828567.67</v>
      </c>
      <c r="AE48" s="94">
        <v>1583589.76</v>
      </c>
      <c r="AF48" s="94">
        <v>186061.72</v>
      </c>
      <c r="AG48" s="94">
        <v>700423.83</v>
      </c>
      <c r="AH48" s="94">
        <v>405657.77</v>
      </c>
      <c r="AI48" s="94">
        <v>539697.81000000006</v>
      </c>
      <c r="AJ48" s="94">
        <v>1967026.75</v>
      </c>
      <c r="AK48" s="94"/>
      <c r="AL48" s="94"/>
      <c r="AM48" s="94"/>
      <c r="AN48" s="94"/>
      <c r="AO48" s="94"/>
      <c r="AP48" s="95"/>
      <c r="AQ48" s="95"/>
      <c r="AR48" s="95" t="s">
        <v>40</v>
      </c>
      <c r="AT48" s="240" t="s">
        <v>446</v>
      </c>
      <c r="AU48" s="240" t="e">
        <f t="shared" si="2"/>
        <v>#REF!</v>
      </c>
    </row>
    <row r="49" spans="1:47" ht="69" customHeight="1" x14ac:dyDescent="0.25">
      <c r="A49" s="236" t="s">
        <v>492</v>
      </c>
      <c r="B49" s="192" t="s">
        <v>663</v>
      </c>
      <c r="C49" s="142" t="s">
        <v>33</v>
      </c>
      <c r="D49" s="142" t="s">
        <v>737</v>
      </c>
      <c r="E49" s="95" t="s">
        <v>232</v>
      </c>
      <c r="F49" s="104" t="s">
        <v>48</v>
      </c>
      <c r="G49" s="93">
        <v>36</v>
      </c>
      <c r="H49" s="93" t="s">
        <v>37</v>
      </c>
      <c r="I49" s="93">
        <v>2023</v>
      </c>
      <c r="J49" s="93">
        <v>2023</v>
      </c>
      <c r="K49" s="95" t="s">
        <v>37</v>
      </c>
      <c r="L49" s="93" t="s">
        <v>37</v>
      </c>
      <c r="M49" s="95"/>
      <c r="N49" s="93" t="s">
        <v>35</v>
      </c>
      <c r="O49" s="95" t="s">
        <v>38</v>
      </c>
      <c r="P49" s="95" t="s">
        <v>45</v>
      </c>
      <c r="Q49" s="95" t="s">
        <v>49</v>
      </c>
      <c r="R49" s="95">
        <v>2</v>
      </c>
      <c r="S49" s="93" t="s">
        <v>37</v>
      </c>
      <c r="T49" s="93" t="s">
        <v>37</v>
      </c>
      <c r="U49" s="94">
        <v>15957466.67</v>
      </c>
      <c r="V49" s="94">
        <v>15946666.67</v>
      </c>
      <c r="W49" s="94">
        <v>15946666.67</v>
      </c>
      <c r="X49" s="94">
        <v>47850800.009999998</v>
      </c>
      <c r="Y49" s="95">
        <v>0</v>
      </c>
      <c r="Z49" s="95"/>
      <c r="AA49" s="95"/>
      <c r="AB49" s="95"/>
      <c r="AC49" s="94">
        <v>2014233.95</v>
      </c>
      <c r="AD49" s="262">
        <v>1860065.17</v>
      </c>
      <c r="AE49" s="94">
        <v>3555026.66</v>
      </c>
      <c r="AF49" s="94">
        <v>417693.01</v>
      </c>
      <c r="AG49" s="94">
        <v>1572392.95</v>
      </c>
      <c r="AH49" s="94">
        <v>910667.78</v>
      </c>
      <c r="AI49" s="94">
        <v>1211576.48</v>
      </c>
      <c r="AJ49" s="94">
        <v>4415810.66</v>
      </c>
      <c r="AK49" s="94"/>
      <c r="AL49" s="94"/>
      <c r="AM49" s="94"/>
      <c r="AN49" s="94"/>
      <c r="AO49" s="94"/>
      <c r="AP49" s="95"/>
      <c r="AQ49" s="95"/>
      <c r="AR49" s="95" t="s">
        <v>40</v>
      </c>
      <c r="AT49" s="240" t="s">
        <v>446</v>
      </c>
      <c r="AU49" s="240" t="e">
        <f t="shared" si="2"/>
        <v>#REF!</v>
      </c>
    </row>
    <row r="50" spans="1:47" ht="69.599999999999994" customHeight="1" x14ac:dyDescent="0.25">
      <c r="A50" s="236" t="s">
        <v>493</v>
      </c>
      <c r="B50" s="192" t="s">
        <v>664</v>
      </c>
      <c r="C50" s="142" t="s">
        <v>33</v>
      </c>
      <c r="D50" s="142" t="s">
        <v>737</v>
      </c>
      <c r="E50" s="95" t="s">
        <v>233</v>
      </c>
      <c r="F50" s="104" t="s">
        <v>74</v>
      </c>
      <c r="G50" s="93">
        <v>48</v>
      </c>
      <c r="H50" s="93" t="s">
        <v>35</v>
      </c>
      <c r="I50" s="93">
        <v>2023</v>
      </c>
      <c r="J50" s="93">
        <v>2024</v>
      </c>
      <c r="K50" s="93" t="s">
        <v>37</v>
      </c>
      <c r="L50" s="93" t="s">
        <v>37</v>
      </c>
      <c r="M50" s="95"/>
      <c r="N50" s="93" t="s">
        <v>52</v>
      </c>
      <c r="O50" s="95" t="s">
        <v>38</v>
      </c>
      <c r="P50" s="95" t="s">
        <v>45</v>
      </c>
      <c r="Q50" s="95" t="s">
        <v>49</v>
      </c>
      <c r="R50" s="95">
        <v>3</v>
      </c>
      <c r="S50" s="93" t="s">
        <v>37</v>
      </c>
      <c r="T50" s="93" t="s">
        <v>37</v>
      </c>
      <c r="U50" s="94">
        <v>0</v>
      </c>
      <c r="V50" s="94">
        <v>6557500</v>
      </c>
      <c r="W50" s="94">
        <v>45902500</v>
      </c>
      <c r="X50" s="94">
        <v>52460000</v>
      </c>
      <c r="Y50" s="95">
        <v>0</v>
      </c>
      <c r="Z50" s="95"/>
      <c r="AA50" s="95"/>
      <c r="AB50" s="95"/>
      <c r="AC50" s="94">
        <v>1311400</v>
      </c>
      <c r="AD50" s="262">
        <v>655700</v>
      </c>
      <c r="AE50" s="94">
        <v>655700</v>
      </c>
      <c r="AF50" s="94">
        <v>229495.00000000003</v>
      </c>
      <c r="AG50" s="94">
        <v>655700</v>
      </c>
      <c r="AH50" s="94">
        <v>393420</v>
      </c>
      <c r="AI50" s="94">
        <v>491775</v>
      </c>
      <c r="AJ50" s="94">
        <v>2163810</v>
      </c>
      <c r="AK50" s="94"/>
      <c r="AL50" s="94"/>
      <c r="AM50" s="94"/>
      <c r="AN50" s="94"/>
      <c r="AO50" s="94"/>
      <c r="AP50" s="95"/>
      <c r="AQ50" s="95" t="s">
        <v>732</v>
      </c>
      <c r="AR50" s="95" t="s">
        <v>40</v>
      </c>
      <c r="AT50" s="240" t="s">
        <v>446</v>
      </c>
      <c r="AU50" s="240" t="e">
        <f t="shared" si="2"/>
        <v>#REF!</v>
      </c>
    </row>
    <row r="51" spans="1:47" ht="58.9" customHeight="1" x14ac:dyDescent="0.25">
      <c r="A51" s="236" t="s">
        <v>494</v>
      </c>
      <c r="B51" s="192" t="s">
        <v>665</v>
      </c>
      <c r="C51" s="142" t="s">
        <v>33</v>
      </c>
      <c r="D51" s="142" t="s">
        <v>737</v>
      </c>
      <c r="E51" s="95" t="s">
        <v>234</v>
      </c>
      <c r="F51" s="104" t="s">
        <v>81</v>
      </c>
      <c r="G51" s="93">
        <v>36</v>
      </c>
      <c r="H51" s="93" t="s">
        <v>35</v>
      </c>
      <c r="I51" s="93">
        <v>2023</v>
      </c>
      <c r="J51" s="93">
        <v>2023</v>
      </c>
      <c r="K51" s="95"/>
      <c r="L51" s="93" t="s">
        <v>37</v>
      </c>
      <c r="M51" s="95"/>
      <c r="N51" s="93" t="s">
        <v>35</v>
      </c>
      <c r="O51" s="95" t="s">
        <v>38</v>
      </c>
      <c r="P51" s="95" t="s">
        <v>45</v>
      </c>
      <c r="Q51" s="95" t="s">
        <v>49</v>
      </c>
      <c r="R51" s="95">
        <v>3</v>
      </c>
      <c r="S51" s="93" t="s">
        <v>37</v>
      </c>
      <c r="T51" s="93" t="s">
        <v>50</v>
      </c>
      <c r="U51" s="94">
        <v>0</v>
      </c>
      <c r="V51" s="94">
        <v>12627800</v>
      </c>
      <c r="W51" s="94">
        <v>40783000</v>
      </c>
      <c r="X51" s="94">
        <v>53410800</v>
      </c>
      <c r="Y51" s="95">
        <v>0</v>
      </c>
      <c r="Z51" s="95"/>
      <c r="AA51" s="95"/>
      <c r="AB51" s="95"/>
      <c r="AC51" s="94">
        <v>2525560</v>
      </c>
      <c r="AD51" s="262">
        <v>1262780</v>
      </c>
      <c r="AE51" s="94">
        <v>1262780</v>
      </c>
      <c r="AF51" s="94">
        <v>441973.00000000006</v>
      </c>
      <c r="AG51" s="94">
        <v>1262780</v>
      </c>
      <c r="AH51" s="94">
        <v>757668</v>
      </c>
      <c r="AI51" s="94">
        <v>947085</v>
      </c>
      <c r="AJ51" s="94">
        <v>4167174</v>
      </c>
      <c r="AK51" s="94"/>
      <c r="AL51" s="94"/>
      <c r="AM51" s="94"/>
      <c r="AN51" s="94"/>
      <c r="AO51" s="94"/>
      <c r="AP51" s="95"/>
      <c r="AQ51" s="95" t="s">
        <v>358</v>
      </c>
      <c r="AR51" s="95" t="s">
        <v>40</v>
      </c>
      <c r="AT51" s="240" t="s">
        <v>446</v>
      </c>
      <c r="AU51" s="240" t="e">
        <f t="shared" si="2"/>
        <v>#REF!</v>
      </c>
    </row>
    <row r="52" spans="1:47" ht="52.15" customHeight="1" x14ac:dyDescent="0.25">
      <c r="A52" s="236" t="s">
        <v>495</v>
      </c>
      <c r="B52" s="192" t="s">
        <v>666</v>
      </c>
      <c r="C52" s="142" t="s">
        <v>33</v>
      </c>
      <c r="D52" s="142" t="s">
        <v>737</v>
      </c>
      <c r="E52" s="95" t="s">
        <v>241</v>
      </c>
      <c r="F52" s="65" t="s">
        <v>242</v>
      </c>
      <c r="G52" s="65">
        <v>48</v>
      </c>
      <c r="H52" s="65" t="s">
        <v>35</v>
      </c>
      <c r="I52" s="65">
        <v>2023</v>
      </c>
      <c r="J52" s="65">
        <v>2023</v>
      </c>
      <c r="K52" s="188"/>
      <c r="L52" s="65" t="s">
        <v>37</v>
      </c>
      <c r="M52" s="188"/>
      <c r="N52" s="65" t="s">
        <v>35</v>
      </c>
      <c r="O52" s="188" t="s">
        <v>38</v>
      </c>
      <c r="P52" s="65" t="s">
        <v>45</v>
      </c>
      <c r="Q52" s="188" t="s">
        <v>56</v>
      </c>
      <c r="R52" s="188">
        <v>1</v>
      </c>
      <c r="S52" s="65" t="s">
        <v>37</v>
      </c>
      <c r="T52" s="65" t="s">
        <v>37</v>
      </c>
      <c r="U52" s="193">
        <v>0</v>
      </c>
      <c r="V52" s="193">
        <v>1286596.8999999999</v>
      </c>
      <c r="W52" s="193">
        <v>3859790.71</v>
      </c>
      <c r="X52" s="193">
        <v>5146387.6100000003</v>
      </c>
      <c r="Y52" s="188"/>
      <c r="Z52" s="188"/>
      <c r="AA52" s="188"/>
      <c r="AB52" s="188"/>
      <c r="AC52" s="193">
        <v>257319.38</v>
      </c>
      <c r="AD52" s="269">
        <v>128659.69</v>
      </c>
      <c r="AE52" s="193">
        <v>128659.69</v>
      </c>
      <c r="AF52" s="193">
        <v>45030.891499999998</v>
      </c>
      <c r="AG52" s="193">
        <v>128659.69</v>
      </c>
      <c r="AH52" s="193">
        <v>77195.813999999998</v>
      </c>
      <c r="AI52" s="193">
        <v>96494.767499999987</v>
      </c>
      <c r="AJ52" s="193">
        <v>424576.97700000001</v>
      </c>
      <c r="AK52" s="193"/>
      <c r="AL52" s="193"/>
      <c r="AM52" s="193"/>
      <c r="AN52" s="193"/>
      <c r="AO52" s="193"/>
      <c r="AP52" s="188"/>
      <c r="AQ52" s="245"/>
      <c r="AR52" s="99" t="s">
        <v>40</v>
      </c>
      <c r="AT52" s="240" t="s">
        <v>446</v>
      </c>
      <c r="AU52" s="240" t="e">
        <f t="shared" si="2"/>
        <v>#REF!</v>
      </c>
    </row>
    <row r="53" spans="1:47" ht="66.75" customHeight="1" x14ac:dyDescent="0.25">
      <c r="A53" s="236" t="s">
        <v>496</v>
      </c>
      <c r="B53" s="192" t="s">
        <v>667</v>
      </c>
      <c r="C53" s="142" t="s">
        <v>33</v>
      </c>
      <c r="D53" s="142" t="s">
        <v>89</v>
      </c>
      <c r="E53" s="95" t="s">
        <v>248</v>
      </c>
      <c r="F53" s="104" t="s">
        <v>107</v>
      </c>
      <c r="G53" s="93">
        <v>48</v>
      </c>
      <c r="H53" s="93" t="s">
        <v>37</v>
      </c>
      <c r="I53" s="93">
        <v>2023</v>
      </c>
      <c r="J53" s="93">
        <v>2023</v>
      </c>
      <c r="K53" s="95"/>
      <c r="L53" s="93" t="s">
        <v>37</v>
      </c>
      <c r="M53" s="95"/>
      <c r="N53" s="93" t="s">
        <v>50</v>
      </c>
      <c r="O53" s="95" t="s">
        <v>38</v>
      </c>
      <c r="P53" s="95" t="s">
        <v>39</v>
      </c>
      <c r="Q53" s="95" t="s">
        <v>92</v>
      </c>
      <c r="R53" s="95">
        <v>1</v>
      </c>
      <c r="S53" s="93" t="s">
        <v>35</v>
      </c>
      <c r="T53" s="93" t="s">
        <v>35</v>
      </c>
      <c r="U53" s="94">
        <v>4000000</v>
      </c>
      <c r="V53" s="94">
        <v>4000000</v>
      </c>
      <c r="W53" s="94">
        <v>10000000</v>
      </c>
      <c r="X53" s="94">
        <v>18000000</v>
      </c>
      <c r="Y53" s="95"/>
      <c r="Z53" s="246"/>
      <c r="AA53" s="93">
        <v>226120</v>
      </c>
      <c r="AB53" s="93" t="s">
        <v>46</v>
      </c>
      <c r="AC53" s="94">
        <v>700000</v>
      </c>
      <c r="AD53" s="262">
        <v>500000</v>
      </c>
      <c r="AE53" s="94">
        <v>500000</v>
      </c>
      <c r="AF53" s="94">
        <v>100000</v>
      </c>
      <c r="AG53" s="94">
        <v>500000</v>
      </c>
      <c r="AH53" s="94">
        <v>100000</v>
      </c>
      <c r="AI53" s="94">
        <v>500000</v>
      </c>
      <c r="AJ53" s="94">
        <v>1000000</v>
      </c>
      <c r="AK53" s="94">
        <v>100000</v>
      </c>
      <c r="AL53" s="94"/>
      <c r="AM53" s="94"/>
      <c r="AN53" s="94"/>
      <c r="AO53" s="94"/>
      <c r="AP53" s="241" t="s">
        <v>35</v>
      </c>
      <c r="AQ53" s="95"/>
      <c r="AR53" s="95" t="s">
        <v>40</v>
      </c>
      <c r="AT53" s="240" t="s">
        <v>446</v>
      </c>
      <c r="AU53" s="240" t="e">
        <f t="shared" si="2"/>
        <v>#REF!</v>
      </c>
    </row>
    <row r="54" spans="1:47" ht="55.9" customHeight="1" x14ac:dyDescent="0.25">
      <c r="A54" s="236" t="s">
        <v>497</v>
      </c>
      <c r="B54" s="192" t="s">
        <v>668</v>
      </c>
      <c r="C54" s="62" t="s">
        <v>33</v>
      </c>
      <c r="D54" s="142" t="s">
        <v>737</v>
      </c>
      <c r="E54" s="95" t="s">
        <v>263</v>
      </c>
      <c r="F54" s="104" t="s">
        <v>68</v>
      </c>
      <c r="G54" s="93">
        <v>12</v>
      </c>
      <c r="H54" s="93" t="s">
        <v>35</v>
      </c>
      <c r="I54" s="93">
        <v>2023</v>
      </c>
      <c r="J54" s="93">
        <v>2023</v>
      </c>
      <c r="K54" s="95"/>
      <c r="L54" s="93" t="s">
        <v>37</v>
      </c>
      <c r="M54" s="95"/>
      <c r="N54" s="93" t="s">
        <v>35</v>
      </c>
      <c r="O54" s="95" t="s">
        <v>38</v>
      </c>
      <c r="P54" s="95" t="s">
        <v>45</v>
      </c>
      <c r="Q54" s="95" t="s">
        <v>70</v>
      </c>
      <c r="R54" s="95">
        <v>1</v>
      </c>
      <c r="S54" s="93" t="s">
        <v>37</v>
      </c>
      <c r="T54" s="93" t="s">
        <v>37</v>
      </c>
      <c r="U54" s="94">
        <v>1214500</v>
      </c>
      <c r="V54" s="94">
        <v>0</v>
      </c>
      <c r="W54" s="94">
        <v>0</v>
      </c>
      <c r="X54" s="94">
        <v>1214500</v>
      </c>
      <c r="Y54" s="95">
        <v>0</v>
      </c>
      <c r="Z54" s="95"/>
      <c r="AA54" s="95"/>
      <c r="AB54" s="95"/>
      <c r="AC54" s="94">
        <v>122484.63848972799</v>
      </c>
      <c r="AD54" s="262">
        <v>126746.505209378</v>
      </c>
      <c r="AE54" s="94">
        <v>316533.69692635402</v>
      </c>
      <c r="AF54" s="94">
        <v>58740.344358549497</v>
      </c>
      <c r="AG54" s="94">
        <v>149920.05096361399</v>
      </c>
      <c r="AH54" s="94">
        <v>67289.401299117104</v>
      </c>
      <c r="AI54" s="94">
        <v>98986.0636764831</v>
      </c>
      <c r="AJ54" s="94">
        <v>273799.29907677602</v>
      </c>
      <c r="AK54" s="94"/>
      <c r="AL54" s="94"/>
      <c r="AM54" s="94"/>
      <c r="AN54" s="94"/>
      <c r="AO54" s="94"/>
      <c r="AP54" s="95"/>
      <c r="AQ54" s="95"/>
      <c r="AR54" s="95" t="s">
        <v>40</v>
      </c>
      <c r="AT54" s="240" t="s">
        <v>446</v>
      </c>
      <c r="AU54" s="240" t="e">
        <f t="shared" si="2"/>
        <v>#REF!</v>
      </c>
    </row>
    <row r="55" spans="1:47" ht="66.75" customHeight="1" x14ac:dyDescent="0.25">
      <c r="A55" s="236" t="s">
        <v>498</v>
      </c>
      <c r="B55" s="192" t="s">
        <v>669</v>
      </c>
      <c r="C55" s="62" t="s">
        <v>33</v>
      </c>
      <c r="D55" s="142" t="s">
        <v>737</v>
      </c>
      <c r="E55" s="95" t="s">
        <v>264</v>
      </c>
      <c r="F55" s="104" t="s">
        <v>74</v>
      </c>
      <c r="G55" s="93">
        <v>6</v>
      </c>
      <c r="H55" s="93" t="s">
        <v>35</v>
      </c>
      <c r="I55" s="93">
        <v>2023</v>
      </c>
      <c r="J55" s="93">
        <v>2023</v>
      </c>
      <c r="K55" s="95"/>
      <c r="L55" s="93" t="s">
        <v>37</v>
      </c>
      <c r="M55" s="95"/>
      <c r="N55" s="93" t="s">
        <v>35</v>
      </c>
      <c r="O55" s="95" t="s">
        <v>38</v>
      </c>
      <c r="P55" s="95" t="s">
        <v>45</v>
      </c>
      <c r="Q55" s="95" t="s">
        <v>49</v>
      </c>
      <c r="R55" s="95">
        <v>1</v>
      </c>
      <c r="S55" s="93" t="s">
        <v>37</v>
      </c>
      <c r="T55" s="93" t="s">
        <v>37</v>
      </c>
      <c r="U55" s="94">
        <v>2500000</v>
      </c>
      <c r="V55" s="94">
        <v>0</v>
      </c>
      <c r="W55" s="94">
        <v>0</v>
      </c>
      <c r="X55" s="94">
        <v>2500000</v>
      </c>
      <c r="Y55" s="95">
        <v>0</v>
      </c>
      <c r="Z55" s="95"/>
      <c r="AA55" s="95"/>
      <c r="AB55" s="95"/>
      <c r="AC55" s="94">
        <v>315562.926815913</v>
      </c>
      <c r="AD55" s="262">
        <v>291409.84746802802</v>
      </c>
      <c r="AE55" s="94">
        <v>556953.48301103699</v>
      </c>
      <c r="AF55" s="94">
        <v>65438.490901116202</v>
      </c>
      <c r="AG55" s="94">
        <v>246341.255247925</v>
      </c>
      <c r="AH55" s="94">
        <v>142671.10862289299</v>
      </c>
      <c r="AI55" s="94">
        <v>189813.41179590201</v>
      </c>
      <c r="AJ55" s="94">
        <v>691809.47613719001</v>
      </c>
      <c r="AK55" s="94"/>
      <c r="AL55" s="94"/>
      <c r="AM55" s="94"/>
      <c r="AN55" s="94"/>
      <c r="AO55" s="94"/>
      <c r="AP55" s="95"/>
      <c r="AQ55" s="95"/>
      <c r="AR55" s="95" t="s">
        <v>40</v>
      </c>
      <c r="AT55" s="240" t="s">
        <v>446</v>
      </c>
      <c r="AU55" s="240" t="e">
        <f t="shared" si="2"/>
        <v>#REF!</v>
      </c>
    </row>
    <row r="56" spans="1:47" ht="66.75" customHeight="1" x14ac:dyDescent="0.25">
      <c r="A56" s="236" t="s">
        <v>499</v>
      </c>
      <c r="B56" s="192" t="s">
        <v>670</v>
      </c>
      <c r="C56" s="62" t="s">
        <v>33</v>
      </c>
      <c r="D56" s="142" t="s">
        <v>737</v>
      </c>
      <c r="E56" s="95" t="s">
        <v>356</v>
      </c>
      <c r="F56" s="104" t="s">
        <v>66</v>
      </c>
      <c r="G56" s="93">
        <v>48</v>
      </c>
      <c r="H56" s="93" t="s">
        <v>35</v>
      </c>
      <c r="I56" s="93">
        <v>2023</v>
      </c>
      <c r="J56" s="93">
        <v>2023</v>
      </c>
      <c r="K56" s="95"/>
      <c r="L56" s="93" t="s">
        <v>37</v>
      </c>
      <c r="M56" s="95"/>
      <c r="N56" s="93" t="s">
        <v>52</v>
      </c>
      <c r="O56" s="95" t="s">
        <v>38</v>
      </c>
      <c r="P56" s="95" t="s">
        <v>45</v>
      </c>
      <c r="Q56" s="95" t="s">
        <v>49</v>
      </c>
      <c r="R56" s="95">
        <v>2</v>
      </c>
      <c r="S56" s="93" t="s">
        <v>37</v>
      </c>
      <c r="T56" s="93" t="s">
        <v>50</v>
      </c>
      <c r="U56" s="94">
        <v>0</v>
      </c>
      <c r="V56" s="94">
        <v>2565500</v>
      </c>
      <c r="W56" s="94">
        <v>17958500</v>
      </c>
      <c r="X56" s="94">
        <f>SUBTOTAL(9,V56:W56)</f>
        <v>20524000</v>
      </c>
      <c r="Y56" s="95">
        <v>0</v>
      </c>
      <c r="Z56" s="95"/>
      <c r="AA56" s="95"/>
      <c r="AB56" s="95"/>
      <c r="AC56" s="94">
        <v>323830.675498489</v>
      </c>
      <c r="AD56" s="262">
        <v>299044.78547169</v>
      </c>
      <c r="AE56" s="94">
        <v>571545.66426592704</v>
      </c>
      <c r="AF56" s="94">
        <v>67152.979362725499</v>
      </c>
      <c r="AG56" s="94">
        <v>252795.39613541999</v>
      </c>
      <c r="AH56" s="94">
        <v>146409.09166881299</v>
      </c>
      <c r="AI56" s="94">
        <v>194786.52318495401</v>
      </c>
      <c r="AJ56" s="94">
        <v>709934.88441198401</v>
      </c>
      <c r="AK56" s="94"/>
      <c r="AL56" s="94"/>
      <c r="AM56" s="94"/>
      <c r="AN56" s="94"/>
      <c r="AO56" s="94"/>
      <c r="AP56" s="95"/>
      <c r="AQ56" s="95"/>
      <c r="AR56" s="95" t="s">
        <v>40</v>
      </c>
      <c r="AT56" s="240" t="s">
        <v>446</v>
      </c>
      <c r="AU56" s="240" t="e">
        <f t="shared" si="2"/>
        <v>#REF!</v>
      </c>
    </row>
    <row r="57" spans="1:47" ht="66.75" customHeight="1" x14ac:dyDescent="0.25">
      <c r="A57" s="236" t="s">
        <v>500</v>
      </c>
      <c r="B57" s="192" t="s">
        <v>671</v>
      </c>
      <c r="C57" s="62" t="s">
        <v>33</v>
      </c>
      <c r="D57" s="142" t="s">
        <v>737</v>
      </c>
      <c r="E57" s="95" t="s">
        <v>265</v>
      </c>
      <c r="F57" s="104" t="s">
        <v>66</v>
      </c>
      <c r="G57" s="93">
        <v>66</v>
      </c>
      <c r="H57" s="93" t="s">
        <v>55</v>
      </c>
      <c r="I57" s="93">
        <v>2023</v>
      </c>
      <c r="J57" s="93">
        <v>2023</v>
      </c>
      <c r="K57" s="95"/>
      <c r="L57" s="93" t="s">
        <v>37</v>
      </c>
      <c r="M57" s="95"/>
      <c r="N57" s="93" t="s">
        <v>50</v>
      </c>
      <c r="O57" s="95" t="s">
        <v>38</v>
      </c>
      <c r="P57" s="95" t="s">
        <v>45</v>
      </c>
      <c r="Q57" s="95" t="s">
        <v>49</v>
      </c>
      <c r="R57" s="95">
        <v>1</v>
      </c>
      <c r="S57" s="93" t="s">
        <v>37</v>
      </c>
      <c r="T57" s="93" t="s">
        <v>37</v>
      </c>
      <c r="U57" s="94">
        <v>640841</v>
      </c>
      <c r="V57" s="94">
        <v>640841</v>
      </c>
      <c r="W57" s="94">
        <v>2104645</v>
      </c>
      <c r="X57" s="94">
        <v>3386327</v>
      </c>
      <c r="Y57" s="95">
        <v>0</v>
      </c>
      <c r="Z57" s="95"/>
      <c r="AA57" s="95"/>
      <c r="AB57" s="95"/>
      <c r="AC57" s="94">
        <v>64630.035582046999</v>
      </c>
      <c r="AD57" s="262">
        <v>66878.844911389795</v>
      </c>
      <c r="AE57" s="94">
        <v>167021.63101851099</v>
      </c>
      <c r="AF57" s="94">
        <v>30994.829986889399</v>
      </c>
      <c r="AG57" s="94">
        <v>79106.558566960201</v>
      </c>
      <c r="AH57" s="94">
        <v>35505.810801093103</v>
      </c>
      <c r="AI57" s="94">
        <v>52230.817647180796</v>
      </c>
      <c r="AJ57" s="94">
        <v>144472.47148592901</v>
      </c>
      <c r="AK57" s="94"/>
      <c r="AL57" s="94"/>
      <c r="AM57" s="94"/>
      <c r="AN57" s="94"/>
      <c r="AO57" s="94"/>
      <c r="AP57" s="95"/>
      <c r="AQ57" s="95" t="s">
        <v>266</v>
      </c>
      <c r="AR57" s="95" t="s">
        <v>40</v>
      </c>
      <c r="AT57" s="240" t="s">
        <v>446</v>
      </c>
      <c r="AU57" s="240" t="e">
        <f t="shared" si="2"/>
        <v>#REF!</v>
      </c>
    </row>
    <row r="58" spans="1:47" ht="66.75" customHeight="1" x14ac:dyDescent="0.25">
      <c r="A58" s="236" t="s">
        <v>501</v>
      </c>
      <c r="B58" s="192" t="s">
        <v>672</v>
      </c>
      <c r="C58" s="62">
        <v>3990570925</v>
      </c>
      <c r="D58" s="142" t="s">
        <v>737</v>
      </c>
      <c r="E58" s="95" t="s">
        <v>267</v>
      </c>
      <c r="F58" s="104" t="s">
        <v>54</v>
      </c>
      <c r="G58" s="93">
        <v>36</v>
      </c>
      <c r="H58" s="93" t="s">
        <v>35</v>
      </c>
      <c r="I58" s="93">
        <v>2023</v>
      </c>
      <c r="J58" s="93">
        <v>2023</v>
      </c>
      <c r="K58" s="95" t="s">
        <v>37</v>
      </c>
      <c r="L58" s="93" t="s">
        <v>37</v>
      </c>
      <c r="M58" s="95"/>
      <c r="N58" s="93" t="s">
        <v>52</v>
      </c>
      <c r="O58" s="95" t="s">
        <v>38</v>
      </c>
      <c r="P58" s="95" t="s">
        <v>45</v>
      </c>
      <c r="Q58" s="95" t="s">
        <v>56</v>
      </c>
      <c r="R58" s="95">
        <v>1</v>
      </c>
      <c r="S58" s="93" t="s">
        <v>37</v>
      </c>
      <c r="T58" s="93" t="s">
        <v>50</v>
      </c>
      <c r="U58" s="63">
        <v>192539517.95286</v>
      </c>
      <c r="V58" s="63">
        <v>190790008.78999999</v>
      </c>
      <c r="W58" s="63">
        <v>254386678.38666666</v>
      </c>
      <c r="X58" s="63">
        <f>U58+V58+W58</f>
        <v>637716205.12952662</v>
      </c>
      <c r="Y58" s="94">
        <v>0</v>
      </c>
      <c r="Z58" s="95"/>
      <c r="AA58" s="95" t="s">
        <v>129</v>
      </c>
      <c r="AB58" s="95" t="s">
        <v>130</v>
      </c>
      <c r="AC58" s="94"/>
      <c r="AD58" s="262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5"/>
      <c r="AQ58" s="95"/>
      <c r="AR58" s="95" t="s">
        <v>40</v>
      </c>
      <c r="AT58" s="240" t="s">
        <v>446</v>
      </c>
      <c r="AU58" s="240" t="e">
        <f t="shared" si="2"/>
        <v>#REF!</v>
      </c>
    </row>
    <row r="59" spans="1:47" ht="66.75" customHeight="1" x14ac:dyDescent="0.25">
      <c r="A59" s="236" t="s">
        <v>502</v>
      </c>
      <c r="B59" s="192" t="s">
        <v>673</v>
      </c>
      <c r="C59" s="62" t="s">
        <v>33</v>
      </c>
      <c r="D59" s="142" t="s">
        <v>737</v>
      </c>
      <c r="E59" s="95" t="s">
        <v>268</v>
      </c>
      <c r="F59" s="104" t="s">
        <v>54</v>
      </c>
      <c r="G59" s="93">
        <v>36</v>
      </c>
      <c r="H59" s="93" t="s">
        <v>35</v>
      </c>
      <c r="I59" s="93">
        <v>2023</v>
      </c>
      <c r="J59" s="93">
        <v>2023</v>
      </c>
      <c r="K59" s="95" t="s">
        <v>37</v>
      </c>
      <c r="L59" s="93" t="s">
        <v>37</v>
      </c>
      <c r="M59" s="95"/>
      <c r="N59" s="93" t="s">
        <v>52</v>
      </c>
      <c r="O59" s="95" t="s">
        <v>38</v>
      </c>
      <c r="P59" s="95" t="s">
        <v>45</v>
      </c>
      <c r="Q59" s="95" t="s">
        <v>56</v>
      </c>
      <c r="R59" s="95">
        <v>1</v>
      </c>
      <c r="S59" s="93" t="s">
        <v>37</v>
      </c>
      <c r="T59" s="93" t="s">
        <v>50</v>
      </c>
      <c r="U59" s="94">
        <v>19118608.941380899</v>
      </c>
      <c r="V59" s="94">
        <v>18776483.170000002</v>
      </c>
      <c r="W59" s="94">
        <v>28164724.754999999</v>
      </c>
      <c r="X59" s="94">
        <v>66059816.8663809</v>
      </c>
      <c r="Y59" s="95">
        <v>0</v>
      </c>
      <c r="Z59" s="95"/>
      <c r="AA59" s="95" t="s">
        <v>129</v>
      </c>
      <c r="AB59" s="95" t="s">
        <v>130</v>
      </c>
      <c r="AC59" s="94">
        <v>1885684.0184039101</v>
      </c>
      <c r="AD59" s="262">
        <v>2504761.2250729501</v>
      </c>
      <c r="AE59" s="94">
        <v>3784747.1726480001</v>
      </c>
      <c r="AF59" s="94">
        <v>742953.16222986998</v>
      </c>
      <c r="AG59" s="94">
        <v>2420892.4818961001</v>
      </c>
      <c r="AH59" s="94">
        <v>702988.44846274797</v>
      </c>
      <c r="AI59" s="94">
        <v>1538082.68925868</v>
      </c>
      <c r="AJ59" s="94">
        <v>5538499.7434086502</v>
      </c>
      <c r="AK59" s="94"/>
      <c r="AL59" s="94"/>
      <c r="AM59" s="94"/>
      <c r="AN59" s="94"/>
      <c r="AO59" s="94"/>
      <c r="AP59" s="95"/>
      <c r="AQ59" s="95" t="s">
        <v>269</v>
      </c>
      <c r="AR59" s="95" t="s">
        <v>40</v>
      </c>
      <c r="AT59" s="240" t="s">
        <v>446</v>
      </c>
      <c r="AU59" s="240" t="e">
        <f t="shared" si="2"/>
        <v>#REF!</v>
      </c>
    </row>
    <row r="60" spans="1:47" ht="66.75" customHeight="1" x14ac:dyDescent="0.25">
      <c r="A60" s="236" t="s">
        <v>503</v>
      </c>
      <c r="B60" s="192" t="s">
        <v>674</v>
      </c>
      <c r="C60" s="62" t="s">
        <v>33</v>
      </c>
      <c r="D60" s="142" t="s">
        <v>737</v>
      </c>
      <c r="E60" s="95" t="s">
        <v>270</v>
      </c>
      <c r="F60" s="104" t="s">
        <v>54</v>
      </c>
      <c r="G60" s="93">
        <v>36</v>
      </c>
      <c r="H60" s="93" t="s">
        <v>35</v>
      </c>
      <c r="I60" s="93">
        <v>2023</v>
      </c>
      <c r="J60" s="93">
        <v>2023</v>
      </c>
      <c r="K60" s="95" t="s">
        <v>37</v>
      </c>
      <c r="L60" s="93" t="s">
        <v>37</v>
      </c>
      <c r="M60" s="95"/>
      <c r="N60" s="93" t="s">
        <v>52</v>
      </c>
      <c r="O60" s="95" t="s">
        <v>38</v>
      </c>
      <c r="P60" s="95" t="s">
        <v>45</v>
      </c>
      <c r="Q60" s="95" t="s">
        <v>56</v>
      </c>
      <c r="R60" s="95">
        <v>1</v>
      </c>
      <c r="S60" s="93" t="s">
        <v>37</v>
      </c>
      <c r="T60" s="93" t="s">
        <v>50</v>
      </c>
      <c r="U60" s="94">
        <v>5422438.3086989997</v>
      </c>
      <c r="V60" s="94">
        <v>5231267.38</v>
      </c>
      <c r="W60" s="94">
        <v>7846901.0700000003</v>
      </c>
      <c r="X60" s="94">
        <v>18500606.758699</v>
      </c>
      <c r="Y60" s="95">
        <v>0</v>
      </c>
      <c r="Z60" s="95"/>
      <c r="AA60" s="95" t="s">
        <v>129</v>
      </c>
      <c r="AB60" s="95" t="s">
        <v>130</v>
      </c>
      <c r="AC60" s="94">
        <v>534819.52012541494</v>
      </c>
      <c r="AD60" s="262">
        <v>710402.79460825701</v>
      </c>
      <c r="AE60" s="94">
        <v>1073433.6436625901</v>
      </c>
      <c r="AF60" s="94">
        <v>210717.09248284501</v>
      </c>
      <c r="AG60" s="94">
        <v>686615.86077332497</v>
      </c>
      <c r="AH60" s="94">
        <v>199382.261816479</v>
      </c>
      <c r="AI60" s="94">
        <v>436232.49587637902</v>
      </c>
      <c r="AJ60" s="94">
        <v>1570834.63935371</v>
      </c>
      <c r="AK60" s="94"/>
      <c r="AL60" s="94"/>
      <c r="AM60" s="94"/>
      <c r="AN60" s="94"/>
      <c r="AO60" s="94"/>
      <c r="AP60" s="95"/>
      <c r="AQ60" s="95" t="s">
        <v>271</v>
      </c>
      <c r="AR60" s="95" t="s">
        <v>40</v>
      </c>
      <c r="AT60" s="240" t="s">
        <v>446</v>
      </c>
      <c r="AU60" s="240" t="e">
        <f t="shared" si="2"/>
        <v>#REF!</v>
      </c>
    </row>
    <row r="61" spans="1:47" ht="66.75" customHeight="1" x14ac:dyDescent="0.25">
      <c r="A61" s="236" t="s">
        <v>504</v>
      </c>
      <c r="B61" s="192" t="s">
        <v>675</v>
      </c>
      <c r="C61" s="64" t="s">
        <v>33</v>
      </c>
      <c r="D61" s="142" t="s">
        <v>737</v>
      </c>
      <c r="E61" s="95" t="s">
        <v>272</v>
      </c>
      <c r="F61" s="104" t="s">
        <v>68</v>
      </c>
      <c r="G61" s="93">
        <v>12</v>
      </c>
      <c r="H61" s="93" t="s">
        <v>35</v>
      </c>
      <c r="I61" s="93">
        <v>2023</v>
      </c>
      <c r="J61" s="93">
        <v>2023</v>
      </c>
      <c r="K61" s="95" t="s">
        <v>37</v>
      </c>
      <c r="L61" s="93" t="s">
        <v>37</v>
      </c>
      <c r="M61" s="95"/>
      <c r="N61" s="93" t="s">
        <v>52</v>
      </c>
      <c r="O61" s="95" t="s">
        <v>38</v>
      </c>
      <c r="P61" s="95" t="s">
        <v>45</v>
      </c>
      <c r="Q61" s="95" t="s">
        <v>216</v>
      </c>
      <c r="R61" s="95">
        <v>1</v>
      </c>
      <c r="S61" s="93" t="s">
        <v>37</v>
      </c>
      <c r="T61" s="93" t="s">
        <v>50</v>
      </c>
      <c r="U61" s="94">
        <v>7500000</v>
      </c>
      <c r="V61" s="94">
        <v>0</v>
      </c>
      <c r="W61" s="94">
        <v>0</v>
      </c>
      <c r="X61" s="94">
        <v>7500000</v>
      </c>
      <c r="Y61" s="95">
        <v>0</v>
      </c>
      <c r="Z61" s="95"/>
      <c r="AA61" s="95"/>
      <c r="AB61" s="95"/>
      <c r="AC61" s="94">
        <v>946688.78044773801</v>
      </c>
      <c r="AD61" s="262">
        <v>874229.54240408295</v>
      </c>
      <c r="AE61" s="94">
        <v>1670860.4490331099</v>
      </c>
      <c r="AF61" s="94">
        <v>196315.47270334899</v>
      </c>
      <c r="AG61" s="94">
        <v>739023.76574377401</v>
      </c>
      <c r="AH61" s="94">
        <v>428013.32586868003</v>
      </c>
      <c r="AI61" s="94">
        <v>569440.23538770503</v>
      </c>
      <c r="AJ61" s="94">
        <v>2075428.4284115699</v>
      </c>
      <c r="AK61" s="94"/>
      <c r="AL61" s="94"/>
      <c r="AM61" s="94"/>
      <c r="AN61" s="94"/>
      <c r="AO61" s="94"/>
      <c r="AP61" s="95"/>
      <c r="AQ61" s="95"/>
      <c r="AR61" s="95" t="s">
        <v>40</v>
      </c>
      <c r="AT61" s="240" t="s">
        <v>446</v>
      </c>
      <c r="AU61" s="240" t="e">
        <f t="shared" si="2"/>
        <v>#REF!</v>
      </c>
    </row>
    <row r="62" spans="1:47" ht="66.75" customHeight="1" x14ac:dyDescent="0.25">
      <c r="A62" s="236" t="s">
        <v>505</v>
      </c>
      <c r="B62" s="192" t="s">
        <v>676</v>
      </c>
      <c r="C62" s="62" t="s">
        <v>33</v>
      </c>
      <c r="D62" s="142" t="s">
        <v>737</v>
      </c>
      <c r="E62" s="95" t="s">
        <v>273</v>
      </c>
      <c r="F62" s="104" t="s">
        <v>68</v>
      </c>
      <c r="G62" s="93">
        <v>12</v>
      </c>
      <c r="H62" s="93" t="s">
        <v>55</v>
      </c>
      <c r="I62" s="93">
        <v>2023</v>
      </c>
      <c r="J62" s="93">
        <v>2023</v>
      </c>
      <c r="K62" s="95"/>
      <c r="L62" s="93" t="s">
        <v>37</v>
      </c>
      <c r="M62" s="95"/>
      <c r="N62" s="93" t="s">
        <v>35</v>
      </c>
      <c r="O62" s="95" t="s">
        <v>38</v>
      </c>
      <c r="P62" s="95" t="s">
        <v>45</v>
      </c>
      <c r="Q62" s="95" t="s">
        <v>70</v>
      </c>
      <c r="R62" s="95">
        <v>1</v>
      </c>
      <c r="S62" s="93" t="s">
        <v>37</v>
      </c>
      <c r="T62" s="93" t="s">
        <v>37</v>
      </c>
      <c r="U62" s="94">
        <v>1123776</v>
      </c>
      <c r="V62" s="94">
        <v>0</v>
      </c>
      <c r="W62" s="94">
        <v>0</v>
      </c>
      <c r="X62" s="94">
        <v>1123776</v>
      </c>
      <c r="Y62" s="95">
        <v>0</v>
      </c>
      <c r="Z62" s="95"/>
      <c r="AA62" s="95"/>
      <c r="AB62" s="95"/>
      <c r="AC62" s="94">
        <v>113334.950270427</v>
      </c>
      <c r="AD62" s="262">
        <v>117278.452563338</v>
      </c>
      <c r="AE62" s="94">
        <v>292888.408231462</v>
      </c>
      <c r="AF62" s="94">
        <v>54352.399523979599</v>
      </c>
      <c r="AG62" s="94">
        <v>138720.91823111201</v>
      </c>
      <c r="AH62" s="94">
        <v>62262.835927802902</v>
      </c>
      <c r="AI62" s="94">
        <v>91591.735441830795</v>
      </c>
      <c r="AJ62" s="94">
        <v>253346.29981004799</v>
      </c>
      <c r="AK62" s="94"/>
      <c r="AL62" s="94"/>
      <c r="AM62" s="94"/>
      <c r="AN62" s="94"/>
      <c r="AO62" s="94"/>
      <c r="AP62" s="95"/>
      <c r="AQ62" s="95"/>
      <c r="AR62" s="95" t="s">
        <v>40</v>
      </c>
      <c r="AT62" s="240" t="s">
        <v>446</v>
      </c>
      <c r="AU62" s="240" t="e">
        <f t="shared" si="2"/>
        <v>#REF!</v>
      </c>
    </row>
    <row r="63" spans="1:47" ht="66.75" customHeight="1" x14ac:dyDescent="0.25">
      <c r="A63" s="236" t="s">
        <v>506</v>
      </c>
      <c r="B63" s="192" t="s">
        <v>677</v>
      </c>
      <c r="C63" s="62" t="s">
        <v>33</v>
      </c>
      <c r="D63" s="142" t="s">
        <v>737</v>
      </c>
      <c r="E63" s="95" t="s">
        <v>154</v>
      </c>
      <c r="F63" s="104" t="s">
        <v>68</v>
      </c>
      <c r="G63" s="93">
        <v>12</v>
      </c>
      <c r="H63" s="93" t="s">
        <v>35</v>
      </c>
      <c r="I63" s="93">
        <v>2023</v>
      </c>
      <c r="J63" s="93">
        <v>2023</v>
      </c>
      <c r="K63" s="95"/>
      <c r="L63" s="93" t="s">
        <v>37</v>
      </c>
      <c r="M63" s="95"/>
      <c r="N63" s="93" t="s">
        <v>35</v>
      </c>
      <c r="O63" s="95" t="s">
        <v>38</v>
      </c>
      <c r="P63" s="95" t="s">
        <v>45</v>
      </c>
      <c r="Q63" s="95" t="s">
        <v>70</v>
      </c>
      <c r="R63" s="95">
        <v>1</v>
      </c>
      <c r="S63" s="93" t="s">
        <v>37</v>
      </c>
      <c r="T63" s="93" t="s">
        <v>37</v>
      </c>
      <c r="U63" s="94">
        <v>1099110.2</v>
      </c>
      <c r="V63" s="94">
        <v>0</v>
      </c>
      <c r="W63" s="94">
        <v>0</v>
      </c>
      <c r="X63" s="94">
        <v>1099110.2</v>
      </c>
      <c r="Y63" s="95">
        <v>0</v>
      </c>
      <c r="Z63" s="95"/>
      <c r="AA63" s="95"/>
      <c r="AB63" s="95"/>
      <c r="AC63" s="94">
        <v>110847.35735477399</v>
      </c>
      <c r="AD63" s="262">
        <v>114704.303573471</v>
      </c>
      <c r="AE63" s="94">
        <v>286459.78998391499</v>
      </c>
      <c r="AF63" s="94">
        <v>53159.416744334398</v>
      </c>
      <c r="AG63" s="94">
        <v>135676.12778808401</v>
      </c>
      <c r="AH63" s="94">
        <v>60896.226693909302</v>
      </c>
      <c r="AI63" s="94">
        <v>89581.385133529897</v>
      </c>
      <c r="AJ63" s="94">
        <v>247785.59272798299</v>
      </c>
      <c r="AK63" s="94"/>
      <c r="AL63" s="94"/>
      <c r="AM63" s="94"/>
      <c r="AN63" s="94"/>
      <c r="AO63" s="94"/>
      <c r="AP63" s="95"/>
      <c r="AQ63" s="95"/>
      <c r="AR63" s="95" t="s">
        <v>40</v>
      </c>
      <c r="AT63" s="240" t="s">
        <v>446</v>
      </c>
      <c r="AU63" s="240" t="e">
        <f t="shared" si="2"/>
        <v>#REF!</v>
      </c>
    </row>
    <row r="64" spans="1:47" ht="25.5" x14ac:dyDescent="0.25">
      <c r="A64" s="236" t="s">
        <v>507</v>
      </c>
      <c r="B64" s="192" t="s">
        <v>678</v>
      </c>
      <c r="C64" s="62" t="s">
        <v>33</v>
      </c>
      <c r="D64" s="142" t="s">
        <v>737</v>
      </c>
      <c r="E64" s="95" t="s">
        <v>155</v>
      </c>
      <c r="F64" s="104" t="s">
        <v>68</v>
      </c>
      <c r="G64" s="93">
        <v>12</v>
      </c>
      <c r="H64" s="93" t="s">
        <v>35</v>
      </c>
      <c r="I64" s="93">
        <v>2023</v>
      </c>
      <c r="J64" s="93">
        <v>2023</v>
      </c>
      <c r="K64" s="95"/>
      <c r="L64" s="93" t="s">
        <v>37</v>
      </c>
      <c r="M64" s="95"/>
      <c r="N64" s="93" t="s">
        <v>35</v>
      </c>
      <c r="O64" s="95" t="s">
        <v>38</v>
      </c>
      <c r="P64" s="95" t="s">
        <v>45</v>
      </c>
      <c r="Q64" s="95" t="s">
        <v>70</v>
      </c>
      <c r="R64" s="95">
        <v>1</v>
      </c>
      <c r="S64" s="93" t="s">
        <v>37</v>
      </c>
      <c r="T64" s="93" t="s">
        <v>37</v>
      </c>
      <c r="U64" s="94">
        <v>2069796</v>
      </c>
      <c r="V64" s="94">
        <v>0</v>
      </c>
      <c r="W64" s="94">
        <v>0</v>
      </c>
      <c r="X64" s="94">
        <v>2069796</v>
      </c>
      <c r="Y64" s="95">
        <v>0</v>
      </c>
      <c r="Z64" s="95"/>
      <c r="AA64" s="95"/>
      <c r="AB64" s="95"/>
      <c r="AC64" s="94">
        <v>208742.86933510599</v>
      </c>
      <c r="AD64" s="262">
        <v>216006.10086154699</v>
      </c>
      <c r="AE64" s="94">
        <v>539448.48066149105</v>
      </c>
      <c r="AF64" s="94">
        <v>100107.47615639999</v>
      </c>
      <c r="AG64" s="94">
        <v>255499.31807680801</v>
      </c>
      <c r="AH64" s="94">
        <v>114677.096460525</v>
      </c>
      <c r="AI64" s="94">
        <v>168695.72552764899</v>
      </c>
      <c r="AJ64" s="94">
        <v>466618.93292047299</v>
      </c>
      <c r="AK64" s="94"/>
      <c r="AL64" s="94"/>
      <c r="AM64" s="94"/>
      <c r="AN64" s="94"/>
      <c r="AO64" s="94"/>
      <c r="AP64" s="95"/>
      <c r="AQ64" s="95"/>
      <c r="AR64" s="95" t="s">
        <v>40</v>
      </c>
      <c r="AT64" s="240" t="s">
        <v>446</v>
      </c>
      <c r="AU64" s="240" t="e">
        <f t="shared" si="2"/>
        <v>#REF!</v>
      </c>
    </row>
    <row r="65" spans="1:47" ht="51" x14ac:dyDescent="0.25">
      <c r="A65" s="236" t="s">
        <v>508</v>
      </c>
      <c r="B65" s="192" t="s">
        <v>679</v>
      </c>
      <c r="C65" s="62" t="s">
        <v>33</v>
      </c>
      <c r="D65" s="142" t="s">
        <v>737</v>
      </c>
      <c r="E65" s="95" t="s">
        <v>156</v>
      </c>
      <c r="F65" s="104" t="s">
        <v>68</v>
      </c>
      <c r="G65" s="93">
        <v>12</v>
      </c>
      <c r="H65" s="93" t="s">
        <v>35</v>
      </c>
      <c r="I65" s="93">
        <v>2023</v>
      </c>
      <c r="J65" s="93">
        <v>2023</v>
      </c>
      <c r="K65" s="95"/>
      <c r="L65" s="93" t="s">
        <v>37</v>
      </c>
      <c r="M65" s="95"/>
      <c r="N65" s="93" t="s">
        <v>35</v>
      </c>
      <c r="O65" s="95" t="s">
        <v>38</v>
      </c>
      <c r="P65" s="95" t="s">
        <v>45</v>
      </c>
      <c r="Q65" s="95" t="s">
        <v>70</v>
      </c>
      <c r="R65" s="95">
        <v>1</v>
      </c>
      <c r="S65" s="93" t="s">
        <v>37</v>
      </c>
      <c r="T65" s="93" t="s">
        <v>37</v>
      </c>
      <c r="U65" s="94">
        <v>1631172.84</v>
      </c>
      <c r="V65" s="94">
        <v>0</v>
      </c>
      <c r="W65" s="94">
        <v>0</v>
      </c>
      <c r="X65" s="94">
        <v>1631172.84</v>
      </c>
      <c r="Y65" s="95">
        <v>0</v>
      </c>
      <c r="Z65" s="95"/>
      <c r="AA65" s="95"/>
      <c r="AB65" s="95"/>
      <c r="AC65" s="94">
        <v>164506.88811993701</v>
      </c>
      <c r="AD65" s="262">
        <v>170230.92372371801</v>
      </c>
      <c r="AE65" s="94">
        <v>425130.645838667</v>
      </c>
      <c r="AF65" s="94">
        <v>78893.087138668707</v>
      </c>
      <c r="AG65" s="94">
        <v>201354.89115130701</v>
      </c>
      <c r="AH65" s="94">
        <v>90375.169879769906</v>
      </c>
      <c r="AI65" s="94">
        <v>132946.38008035399</v>
      </c>
      <c r="AJ65" s="94">
        <v>367734.85406757798</v>
      </c>
      <c r="AK65" s="94"/>
      <c r="AL65" s="94"/>
      <c r="AM65" s="94"/>
      <c r="AN65" s="94"/>
      <c r="AO65" s="94"/>
      <c r="AP65" s="95"/>
      <c r="AQ65" s="95"/>
      <c r="AR65" s="95" t="s">
        <v>40</v>
      </c>
      <c r="AT65" s="240" t="s">
        <v>446</v>
      </c>
      <c r="AU65" s="240" t="e">
        <f t="shared" si="2"/>
        <v>#REF!</v>
      </c>
    </row>
    <row r="66" spans="1:47" ht="51" x14ac:dyDescent="0.25">
      <c r="A66" s="236" t="s">
        <v>509</v>
      </c>
      <c r="B66" s="192" t="s">
        <v>680</v>
      </c>
      <c r="C66" s="62" t="s">
        <v>33</v>
      </c>
      <c r="D66" s="142" t="s">
        <v>737</v>
      </c>
      <c r="E66" s="95" t="s">
        <v>274</v>
      </c>
      <c r="F66" s="104" t="s">
        <v>68</v>
      </c>
      <c r="G66" s="93">
        <v>12</v>
      </c>
      <c r="H66" s="93" t="s">
        <v>35</v>
      </c>
      <c r="I66" s="93">
        <v>2023</v>
      </c>
      <c r="J66" s="93">
        <v>2023</v>
      </c>
      <c r="K66" s="95"/>
      <c r="L66" s="93" t="s">
        <v>37</v>
      </c>
      <c r="M66" s="95"/>
      <c r="N66" s="93" t="s">
        <v>35</v>
      </c>
      <c r="O66" s="95" t="s">
        <v>38</v>
      </c>
      <c r="P66" s="95" t="s">
        <v>45</v>
      </c>
      <c r="Q66" s="95" t="s">
        <v>70</v>
      </c>
      <c r="R66" s="95">
        <v>1</v>
      </c>
      <c r="S66" s="93" t="s">
        <v>37</v>
      </c>
      <c r="T66" s="93" t="s">
        <v>37</v>
      </c>
      <c r="U66" s="94">
        <v>1708337</v>
      </c>
      <c r="V66" s="94">
        <v>0</v>
      </c>
      <c r="W66" s="94">
        <v>0</v>
      </c>
      <c r="X66" s="94">
        <v>1708337</v>
      </c>
      <c r="Y66" s="95">
        <v>0</v>
      </c>
      <c r="Z66" s="95"/>
      <c r="AA66" s="95"/>
      <c r="AB66" s="95"/>
      <c r="AC66" s="94">
        <v>172289.04064522599</v>
      </c>
      <c r="AD66" s="262">
        <v>178283.857118051</v>
      </c>
      <c r="AE66" s="94">
        <v>445241.849490389</v>
      </c>
      <c r="AF66" s="94">
        <v>82625.198567683197</v>
      </c>
      <c r="AG66" s="94">
        <v>210880.17299549299</v>
      </c>
      <c r="AH66" s="94">
        <v>94650.451994343297</v>
      </c>
      <c r="AI66" s="94">
        <v>139235.533192995</v>
      </c>
      <c r="AJ66" s="94">
        <v>385130.89599581901</v>
      </c>
      <c r="AK66" s="94"/>
      <c r="AL66" s="94"/>
      <c r="AM66" s="94"/>
      <c r="AN66" s="94"/>
      <c r="AO66" s="94"/>
      <c r="AP66" s="95"/>
      <c r="AQ66" s="95"/>
      <c r="AR66" s="95" t="s">
        <v>40</v>
      </c>
      <c r="AT66" s="240" t="s">
        <v>446</v>
      </c>
      <c r="AU66" s="240" t="e">
        <f t="shared" si="2"/>
        <v>#REF!</v>
      </c>
    </row>
    <row r="67" spans="1:47" ht="25.5" x14ac:dyDescent="0.25">
      <c r="A67" s="236" t="s">
        <v>510</v>
      </c>
      <c r="B67" s="192" t="s">
        <v>681</v>
      </c>
      <c r="C67" s="62" t="s">
        <v>33</v>
      </c>
      <c r="D67" s="142" t="s">
        <v>737</v>
      </c>
      <c r="E67" s="95" t="s">
        <v>157</v>
      </c>
      <c r="F67" s="104" t="s">
        <v>68</v>
      </c>
      <c r="G67" s="93">
        <v>12</v>
      </c>
      <c r="H67" s="93" t="s">
        <v>35</v>
      </c>
      <c r="I67" s="93">
        <v>2023</v>
      </c>
      <c r="J67" s="93">
        <v>2023</v>
      </c>
      <c r="K67" s="95"/>
      <c r="L67" s="93" t="s">
        <v>37</v>
      </c>
      <c r="M67" s="95"/>
      <c r="N67" s="93" t="s">
        <v>52</v>
      </c>
      <c r="O67" s="95" t="s">
        <v>38</v>
      </c>
      <c r="P67" s="95" t="s">
        <v>45</v>
      </c>
      <c r="Q67" s="95" t="s">
        <v>70</v>
      </c>
      <c r="R67" s="95">
        <v>1</v>
      </c>
      <c r="S67" s="93" t="s">
        <v>37</v>
      </c>
      <c r="T67" s="93" t="s">
        <v>50</v>
      </c>
      <c r="U67" s="94">
        <v>1643068.95</v>
      </c>
      <c r="V67" s="94">
        <v>0</v>
      </c>
      <c r="W67" s="94">
        <v>0</v>
      </c>
      <c r="X67" s="94">
        <v>1643068.95</v>
      </c>
      <c r="Y67" s="95">
        <v>0</v>
      </c>
      <c r="Z67" s="95"/>
      <c r="AA67" s="95"/>
      <c r="AB67" s="95"/>
      <c r="AC67" s="94">
        <v>165706.63347422599</v>
      </c>
      <c r="AD67" s="262">
        <v>171472.41435203099</v>
      </c>
      <c r="AE67" s="94">
        <v>428231.11490193801</v>
      </c>
      <c r="AF67" s="94">
        <v>79468.4528018446</v>
      </c>
      <c r="AG67" s="94">
        <v>202823.36823444301</v>
      </c>
      <c r="AH67" s="94">
        <v>91034.274136409294</v>
      </c>
      <c r="AI67" s="94">
        <v>133915.95529810799</v>
      </c>
      <c r="AJ67" s="94">
        <v>370416.73680100002</v>
      </c>
      <c r="AK67" s="94"/>
      <c r="AL67" s="94"/>
      <c r="AM67" s="94"/>
      <c r="AN67" s="94"/>
      <c r="AO67" s="94"/>
      <c r="AP67" s="95"/>
      <c r="AQ67" s="95"/>
      <c r="AR67" s="95" t="s">
        <v>40</v>
      </c>
      <c r="AT67" s="240" t="s">
        <v>446</v>
      </c>
      <c r="AU67" s="240" t="e">
        <f t="shared" si="2"/>
        <v>#REF!</v>
      </c>
    </row>
    <row r="68" spans="1:47" ht="25.5" x14ac:dyDescent="0.25">
      <c r="A68" s="236" t="s">
        <v>511</v>
      </c>
      <c r="B68" s="192" t="s">
        <v>682</v>
      </c>
      <c r="C68" s="62" t="s">
        <v>33</v>
      </c>
      <c r="D68" s="142" t="s">
        <v>737</v>
      </c>
      <c r="E68" s="95" t="s">
        <v>180</v>
      </c>
      <c r="F68" s="104" t="s">
        <v>68</v>
      </c>
      <c r="G68" s="93">
        <v>12</v>
      </c>
      <c r="H68" s="93" t="s">
        <v>35</v>
      </c>
      <c r="I68" s="93">
        <v>2023</v>
      </c>
      <c r="J68" s="93">
        <v>2023</v>
      </c>
      <c r="K68" s="95"/>
      <c r="L68" s="93" t="s">
        <v>37</v>
      </c>
      <c r="M68" s="95"/>
      <c r="N68" s="93" t="s">
        <v>35</v>
      </c>
      <c r="O68" s="95" t="s">
        <v>38</v>
      </c>
      <c r="P68" s="95" t="s">
        <v>45</v>
      </c>
      <c r="Q68" s="95" t="s">
        <v>70</v>
      </c>
      <c r="R68" s="95">
        <v>1</v>
      </c>
      <c r="S68" s="93" t="s">
        <v>37</v>
      </c>
      <c r="T68" s="93" t="s">
        <v>37</v>
      </c>
      <c r="U68" s="94">
        <v>2161702.7999999998</v>
      </c>
      <c r="V68" s="94">
        <v>0</v>
      </c>
      <c r="W68" s="94">
        <v>0</v>
      </c>
      <c r="X68" s="94">
        <v>2161702.7999999998</v>
      </c>
      <c r="Y68" s="95">
        <v>0</v>
      </c>
      <c r="Z68" s="95"/>
      <c r="AA68" s="95"/>
      <c r="AB68" s="95"/>
      <c r="AC68" s="94">
        <v>218011.84518751199</v>
      </c>
      <c r="AD68" s="262">
        <v>225597.591767251</v>
      </c>
      <c r="AE68" s="94">
        <v>563402.041119845</v>
      </c>
      <c r="AF68" s="94">
        <v>104552.62813737401</v>
      </c>
      <c r="AG68" s="94">
        <v>266844.45775560802</v>
      </c>
      <c r="AH68" s="94">
        <v>119769.194893886</v>
      </c>
      <c r="AI68" s="94">
        <v>176186.456163386</v>
      </c>
      <c r="AJ68" s="94">
        <v>487338.58497513703</v>
      </c>
      <c r="AK68" s="94"/>
      <c r="AL68" s="94"/>
      <c r="AM68" s="94"/>
      <c r="AN68" s="94"/>
      <c r="AO68" s="94"/>
      <c r="AP68" s="95"/>
      <c r="AQ68" s="95"/>
      <c r="AR68" s="95" t="s">
        <v>40</v>
      </c>
      <c r="AT68" s="240" t="s">
        <v>446</v>
      </c>
      <c r="AU68" s="240" t="e">
        <f t="shared" si="2"/>
        <v>#REF!</v>
      </c>
    </row>
    <row r="69" spans="1:47" ht="25.5" x14ac:dyDescent="0.25">
      <c r="A69" s="236" t="s">
        <v>512</v>
      </c>
      <c r="B69" s="192" t="s">
        <v>683</v>
      </c>
      <c r="C69" s="62" t="s">
        <v>33</v>
      </c>
      <c r="D69" s="142" t="s">
        <v>737</v>
      </c>
      <c r="E69" s="95" t="s">
        <v>275</v>
      </c>
      <c r="F69" s="104" t="s">
        <v>68</v>
      </c>
      <c r="G69" s="93">
        <v>36</v>
      </c>
      <c r="H69" s="93" t="s">
        <v>37</v>
      </c>
      <c r="I69" s="93">
        <v>2023</v>
      </c>
      <c r="J69" s="93">
        <v>2024</v>
      </c>
      <c r="K69" s="95"/>
      <c r="L69" s="93"/>
      <c r="M69" s="95"/>
      <c r="N69" s="93" t="s">
        <v>37</v>
      </c>
      <c r="O69" s="95" t="s">
        <v>38</v>
      </c>
      <c r="P69" s="95" t="s">
        <v>45</v>
      </c>
      <c r="Q69" s="95" t="s">
        <v>70</v>
      </c>
      <c r="R69" s="95">
        <v>2</v>
      </c>
      <c r="S69" s="93" t="s">
        <v>37</v>
      </c>
      <c r="T69" s="93" t="s">
        <v>50</v>
      </c>
      <c r="U69" s="94">
        <v>1051484.05</v>
      </c>
      <c r="V69" s="94">
        <v>996190.38</v>
      </c>
      <c r="W69" s="94">
        <v>996190.38</v>
      </c>
      <c r="X69" s="94">
        <v>3043864.8109333301</v>
      </c>
      <c r="Y69" s="95">
        <v>0</v>
      </c>
      <c r="Z69" s="95"/>
      <c r="AA69" s="95"/>
      <c r="AB69" s="95"/>
      <c r="AC69" s="94">
        <v>106044.16940466499</v>
      </c>
      <c r="AD69" s="262">
        <v>109733.98816048</v>
      </c>
      <c r="AE69" s="94">
        <v>274047.042902919</v>
      </c>
      <c r="AF69" s="94">
        <v>50855.936751356297</v>
      </c>
      <c r="AG69" s="94">
        <v>129797.070698581</v>
      </c>
      <c r="AH69" s="94">
        <v>58257.4987238131</v>
      </c>
      <c r="AI69" s="94">
        <v>85699.684749367094</v>
      </c>
      <c r="AJ69" s="94">
        <v>237048.65860881799</v>
      </c>
      <c r="AK69" s="94"/>
      <c r="AL69" s="94"/>
      <c r="AM69" s="94"/>
      <c r="AN69" s="94"/>
      <c r="AO69" s="94"/>
      <c r="AP69" s="95"/>
      <c r="AQ69" s="95"/>
      <c r="AR69" s="95" t="s">
        <v>40</v>
      </c>
      <c r="AT69" s="240" t="s">
        <v>446</v>
      </c>
      <c r="AU69" s="240" t="e">
        <f>#REF!+1</f>
        <v>#REF!</v>
      </c>
    </row>
    <row r="70" spans="1:47" ht="63.75" x14ac:dyDescent="0.25">
      <c r="A70" s="236" t="s">
        <v>513</v>
      </c>
      <c r="B70" s="192" t="s">
        <v>684</v>
      </c>
      <c r="C70" s="62" t="s">
        <v>33</v>
      </c>
      <c r="D70" s="142" t="s">
        <v>737</v>
      </c>
      <c r="E70" s="95" t="s">
        <v>276</v>
      </c>
      <c r="F70" s="104" t="s">
        <v>68</v>
      </c>
      <c r="G70" s="93">
        <v>60</v>
      </c>
      <c r="H70" s="93" t="s">
        <v>37</v>
      </c>
      <c r="I70" s="93">
        <v>2023</v>
      </c>
      <c r="J70" s="93">
        <v>2023</v>
      </c>
      <c r="K70" s="95"/>
      <c r="L70" s="93"/>
      <c r="M70" s="95"/>
      <c r="N70" s="93" t="s">
        <v>37</v>
      </c>
      <c r="O70" s="95" t="s">
        <v>38</v>
      </c>
      <c r="P70" s="95" t="s">
        <v>45</v>
      </c>
      <c r="Q70" s="95" t="s">
        <v>70</v>
      </c>
      <c r="R70" s="95">
        <v>1</v>
      </c>
      <c r="S70" s="93" t="s">
        <v>37</v>
      </c>
      <c r="T70" s="93" t="s">
        <v>50</v>
      </c>
      <c r="U70" s="94">
        <v>1619166.0475000001</v>
      </c>
      <c r="V70" s="94">
        <v>1507630.86</v>
      </c>
      <c r="W70" s="94">
        <v>5276708.01</v>
      </c>
      <c r="X70" s="94">
        <v>8403504.9175000004</v>
      </c>
      <c r="Y70" s="95">
        <v>0</v>
      </c>
      <c r="Z70" s="95"/>
      <c r="AA70" s="95"/>
      <c r="AB70" s="95"/>
      <c r="AC70" s="94">
        <v>163295.98022468499</v>
      </c>
      <c r="AD70" s="262">
        <v>168977.88215257801</v>
      </c>
      <c r="AE70" s="94">
        <v>422001.32972647803</v>
      </c>
      <c r="AF70" s="94">
        <v>78312.3682205199</v>
      </c>
      <c r="AG70" s="94">
        <v>199872.751222522</v>
      </c>
      <c r="AH70" s="94">
        <v>89709.933256593606</v>
      </c>
      <c r="AI70" s="94">
        <v>131967.78384572599</v>
      </c>
      <c r="AJ70" s="94">
        <v>365028.01885089598</v>
      </c>
      <c r="AK70" s="94"/>
      <c r="AL70" s="94"/>
      <c r="AM70" s="94"/>
      <c r="AN70" s="94"/>
      <c r="AO70" s="94"/>
      <c r="AP70" s="95"/>
      <c r="AQ70" s="95"/>
      <c r="AR70" s="95" t="s">
        <v>40</v>
      </c>
      <c r="AT70" s="240" t="s">
        <v>446</v>
      </c>
      <c r="AU70" s="240" t="e">
        <f t="shared" si="2"/>
        <v>#REF!</v>
      </c>
    </row>
    <row r="71" spans="1:47" ht="25.5" x14ac:dyDescent="0.25">
      <c r="A71" s="236" t="s">
        <v>514</v>
      </c>
      <c r="B71" s="192" t="s">
        <v>685</v>
      </c>
      <c r="C71" s="62" t="s">
        <v>33</v>
      </c>
      <c r="D71" s="142" t="s">
        <v>737</v>
      </c>
      <c r="E71" s="95" t="s">
        <v>277</v>
      </c>
      <c r="F71" s="104" t="s">
        <v>68</v>
      </c>
      <c r="G71" s="93">
        <v>36</v>
      </c>
      <c r="H71" s="93" t="s">
        <v>37</v>
      </c>
      <c r="I71" s="93">
        <v>2023</v>
      </c>
      <c r="J71" s="93">
        <v>2024</v>
      </c>
      <c r="K71" s="95"/>
      <c r="L71" s="93"/>
      <c r="M71" s="95"/>
      <c r="N71" s="93" t="s">
        <v>37</v>
      </c>
      <c r="O71" s="95" t="s">
        <v>38</v>
      </c>
      <c r="P71" s="95" t="s">
        <v>45</v>
      </c>
      <c r="Q71" s="95" t="s">
        <v>70</v>
      </c>
      <c r="R71" s="95">
        <v>1</v>
      </c>
      <c r="S71" s="93" t="s">
        <v>37</v>
      </c>
      <c r="T71" s="93" t="s">
        <v>50</v>
      </c>
      <c r="U71" s="94">
        <v>1223100</v>
      </c>
      <c r="V71" s="94">
        <v>1159000</v>
      </c>
      <c r="W71" s="94">
        <v>1738500</v>
      </c>
      <c r="X71" s="94">
        <v>4120600</v>
      </c>
      <c r="Y71" s="95">
        <v>0</v>
      </c>
      <c r="Z71" s="95"/>
      <c r="AA71" s="95"/>
      <c r="AB71" s="95"/>
      <c r="AC71" s="94">
        <v>123351.964871788</v>
      </c>
      <c r="AD71" s="262">
        <v>127644.010310078</v>
      </c>
      <c r="AE71" s="94">
        <v>318775.104743206</v>
      </c>
      <c r="AF71" s="94">
        <v>59156.290806868499</v>
      </c>
      <c r="AG71" s="94">
        <v>150981.65033643099</v>
      </c>
      <c r="AH71" s="94">
        <v>67765.884503046706</v>
      </c>
      <c r="AI71" s="94">
        <v>99686.994222071997</v>
      </c>
      <c r="AJ71" s="94">
        <v>275738.100206509</v>
      </c>
      <c r="AK71" s="94"/>
      <c r="AL71" s="94"/>
      <c r="AM71" s="94"/>
      <c r="AN71" s="94"/>
      <c r="AO71" s="94"/>
      <c r="AP71" s="95"/>
      <c r="AQ71" s="95" t="s">
        <v>278</v>
      </c>
      <c r="AR71" s="95" t="s">
        <v>40</v>
      </c>
      <c r="AT71" s="240" t="s">
        <v>446</v>
      </c>
      <c r="AU71" s="240" t="e">
        <f t="shared" si="2"/>
        <v>#REF!</v>
      </c>
    </row>
    <row r="72" spans="1:47" ht="51" x14ac:dyDescent="0.25">
      <c r="A72" s="236" t="s">
        <v>515</v>
      </c>
      <c r="B72" s="192" t="s">
        <v>686</v>
      </c>
      <c r="C72" s="62" t="s">
        <v>33</v>
      </c>
      <c r="D72" s="142" t="s">
        <v>737</v>
      </c>
      <c r="E72" s="95" t="s">
        <v>279</v>
      </c>
      <c r="F72" s="104" t="s">
        <v>66</v>
      </c>
      <c r="G72" s="93">
        <v>6</v>
      </c>
      <c r="H72" s="93" t="s">
        <v>55</v>
      </c>
      <c r="I72" s="93">
        <v>2023</v>
      </c>
      <c r="J72" s="93">
        <v>2023</v>
      </c>
      <c r="K72" s="95"/>
      <c r="L72" s="93" t="s">
        <v>37</v>
      </c>
      <c r="M72" s="95"/>
      <c r="N72" s="93" t="s">
        <v>50</v>
      </c>
      <c r="O72" s="95" t="s">
        <v>38</v>
      </c>
      <c r="P72" s="95" t="s">
        <v>45</v>
      </c>
      <c r="Q72" s="95" t="s">
        <v>49</v>
      </c>
      <c r="R72" s="12">
        <v>3</v>
      </c>
      <c r="S72" s="93" t="s">
        <v>37</v>
      </c>
      <c r="T72" s="93" t="s">
        <v>37</v>
      </c>
      <c r="U72" s="94">
        <v>6600000</v>
      </c>
      <c r="V72" s="94">
        <v>0</v>
      </c>
      <c r="W72" s="94">
        <v>0</v>
      </c>
      <c r="X72" s="94">
        <v>6600000</v>
      </c>
      <c r="Y72" s="95">
        <v>0</v>
      </c>
      <c r="Z72" s="95"/>
      <c r="AA72" s="95"/>
      <c r="AB72" s="95"/>
      <c r="AC72" s="94">
        <v>833086.126794009</v>
      </c>
      <c r="AD72" s="262">
        <v>769321.99731559295</v>
      </c>
      <c r="AE72" s="94">
        <v>1470357.19514914</v>
      </c>
      <c r="AF72" s="94">
        <v>172757.615978947</v>
      </c>
      <c r="AG72" s="94">
        <v>650340.913854521</v>
      </c>
      <c r="AH72" s="94">
        <v>376651.72676443798</v>
      </c>
      <c r="AI72" s="94">
        <v>501107.40714118001</v>
      </c>
      <c r="AJ72" s="94">
        <v>1826377.01700218</v>
      </c>
      <c r="AK72" s="94"/>
      <c r="AL72" s="94"/>
      <c r="AM72" s="94"/>
      <c r="AN72" s="94"/>
      <c r="AO72" s="94"/>
      <c r="AP72" s="95"/>
      <c r="AQ72" s="95"/>
      <c r="AR72" s="95" t="s">
        <v>40</v>
      </c>
      <c r="AT72" s="240" t="s">
        <v>446</v>
      </c>
      <c r="AU72" s="240" t="e">
        <f t="shared" si="2"/>
        <v>#REF!</v>
      </c>
    </row>
    <row r="73" spans="1:47" ht="83.25" customHeight="1" x14ac:dyDescent="0.25">
      <c r="A73" s="236" t="s">
        <v>516</v>
      </c>
      <c r="B73" s="192" t="s">
        <v>687</v>
      </c>
      <c r="C73" s="62" t="s">
        <v>33</v>
      </c>
      <c r="D73" s="142" t="s">
        <v>737</v>
      </c>
      <c r="E73" s="66" t="s">
        <v>733</v>
      </c>
      <c r="F73" s="65" t="s">
        <v>74</v>
      </c>
      <c r="G73" s="65">
        <v>48</v>
      </c>
      <c r="H73" s="65" t="s">
        <v>35</v>
      </c>
      <c r="I73" s="65">
        <v>2023</v>
      </c>
      <c r="J73" s="65">
        <v>2023</v>
      </c>
      <c r="K73" s="188"/>
      <c r="L73" s="65" t="s">
        <v>37</v>
      </c>
      <c r="M73" s="188"/>
      <c r="N73" s="65" t="s">
        <v>52</v>
      </c>
      <c r="O73" s="188" t="s">
        <v>38</v>
      </c>
      <c r="P73" s="188" t="s">
        <v>45</v>
      </c>
      <c r="Q73" s="188" t="s">
        <v>243</v>
      </c>
      <c r="R73" s="69">
        <v>2</v>
      </c>
      <c r="S73" s="65" t="s">
        <v>37</v>
      </c>
      <c r="T73" s="65" t="s">
        <v>50</v>
      </c>
      <c r="U73" s="193">
        <v>4375000</v>
      </c>
      <c r="V73" s="193">
        <v>8750000</v>
      </c>
      <c r="W73" s="193">
        <v>21875000</v>
      </c>
      <c r="X73" s="94">
        <f>SUBTOTAL(9,U73:W73)</f>
        <v>35000000</v>
      </c>
      <c r="Y73" s="194">
        <v>0</v>
      </c>
      <c r="Z73" s="188"/>
      <c r="AA73" s="188" t="s">
        <v>129</v>
      </c>
      <c r="AB73" s="188" t="s">
        <v>130</v>
      </c>
      <c r="AC73" s="247">
        <v>1104470.2438556899</v>
      </c>
      <c r="AD73" s="270">
        <v>1019934.4661380959</v>
      </c>
      <c r="AE73" s="247">
        <v>1949337.190538628</v>
      </c>
      <c r="AF73" s="247">
        <v>229034.718153906</v>
      </c>
      <c r="AG73" s="247">
        <v>862194.393367738</v>
      </c>
      <c r="AH73" s="247">
        <v>499348.880180126</v>
      </c>
      <c r="AI73" s="247">
        <v>664346.94128565595</v>
      </c>
      <c r="AJ73" s="247">
        <v>2421333.1664801599</v>
      </c>
      <c r="AK73" s="247"/>
      <c r="AL73" s="247"/>
      <c r="AM73" s="247"/>
      <c r="AN73" s="247"/>
      <c r="AO73" s="247"/>
      <c r="AP73" s="95"/>
      <c r="AQ73" s="96"/>
      <c r="AR73" s="95" t="s">
        <v>40</v>
      </c>
      <c r="AT73" s="240" t="s">
        <v>446</v>
      </c>
      <c r="AU73" s="240" t="e">
        <f t="shared" si="2"/>
        <v>#REF!</v>
      </c>
    </row>
    <row r="74" spans="1:47" ht="53.25" customHeight="1" x14ac:dyDescent="0.25">
      <c r="A74" s="236" t="s">
        <v>517</v>
      </c>
      <c r="B74" s="192" t="s">
        <v>688</v>
      </c>
      <c r="C74" s="62" t="s">
        <v>33</v>
      </c>
      <c r="D74" s="142" t="s">
        <v>737</v>
      </c>
      <c r="E74" s="188" t="s">
        <v>734</v>
      </c>
      <c r="F74" s="65" t="s">
        <v>74</v>
      </c>
      <c r="G74" s="65">
        <v>36</v>
      </c>
      <c r="H74" s="65" t="s">
        <v>35</v>
      </c>
      <c r="I74" s="65">
        <v>2024</v>
      </c>
      <c r="J74" s="65">
        <v>2024</v>
      </c>
      <c r="K74" s="188"/>
      <c r="L74" s="65" t="s">
        <v>37</v>
      </c>
      <c r="M74" s="188"/>
      <c r="N74" s="65" t="s">
        <v>52</v>
      </c>
      <c r="O74" s="188" t="s">
        <v>38</v>
      </c>
      <c r="P74" s="188" t="s">
        <v>45</v>
      </c>
      <c r="Q74" s="188" t="s">
        <v>243</v>
      </c>
      <c r="R74" s="69">
        <v>2</v>
      </c>
      <c r="S74" s="65" t="s">
        <v>37</v>
      </c>
      <c r="T74" s="65" t="s">
        <v>50</v>
      </c>
      <c r="U74" s="81">
        <v>0</v>
      </c>
      <c r="V74" s="81">
        <v>1500000</v>
      </c>
      <c r="W74" s="81">
        <v>3500000</v>
      </c>
      <c r="X74" s="94">
        <f>SUBTOTAL(9,U74:W74)</f>
        <v>5000000</v>
      </c>
      <c r="Y74" s="194">
        <v>0</v>
      </c>
      <c r="Z74" s="188"/>
      <c r="AA74" s="188"/>
      <c r="AB74" s="188"/>
      <c r="AC74" s="94">
        <v>300000</v>
      </c>
      <c r="AD74" s="262">
        <v>150000</v>
      </c>
      <c r="AE74" s="94">
        <v>150000</v>
      </c>
      <c r="AF74" s="94">
        <v>52500.000000000007</v>
      </c>
      <c r="AG74" s="94">
        <v>150000</v>
      </c>
      <c r="AH74" s="94">
        <v>90000</v>
      </c>
      <c r="AI74" s="94">
        <v>112500</v>
      </c>
      <c r="AJ74" s="94">
        <v>495000</v>
      </c>
      <c r="AK74" s="94"/>
      <c r="AL74" s="94"/>
      <c r="AM74" s="94"/>
      <c r="AN74" s="94"/>
      <c r="AO74" s="94"/>
      <c r="AP74" s="95"/>
      <c r="AQ74" s="96"/>
      <c r="AR74" s="95" t="s">
        <v>40</v>
      </c>
      <c r="AT74" s="240" t="s">
        <v>446</v>
      </c>
      <c r="AU74" s="240" t="e">
        <f t="shared" si="2"/>
        <v>#REF!</v>
      </c>
    </row>
    <row r="75" spans="1:47" ht="56.25" customHeight="1" x14ac:dyDescent="0.25">
      <c r="A75" s="236" t="s">
        <v>518</v>
      </c>
      <c r="B75" s="192" t="s">
        <v>689</v>
      </c>
      <c r="C75" s="62" t="s">
        <v>33</v>
      </c>
      <c r="D75" s="142" t="s">
        <v>737</v>
      </c>
      <c r="E75" s="95" t="s">
        <v>280</v>
      </c>
      <c r="F75" s="104" t="s">
        <v>74</v>
      </c>
      <c r="G75" s="93">
        <v>24</v>
      </c>
      <c r="H75" s="93" t="s">
        <v>35</v>
      </c>
      <c r="I75" s="93">
        <v>2023</v>
      </c>
      <c r="J75" s="93">
        <v>2023</v>
      </c>
      <c r="K75" s="95"/>
      <c r="L75" s="93" t="s">
        <v>37</v>
      </c>
      <c r="M75" s="95"/>
      <c r="N75" s="93" t="s">
        <v>52</v>
      </c>
      <c r="O75" s="95" t="s">
        <v>38</v>
      </c>
      <c r="P75" s="95" t="s">
        <v>45</v>
      </c>
      <c r="Q75" s="95" t="s">
        <v>243</v>
      </c>
      <c r="R75" s="12">
        <v>2</v>
      </c>
      <c r="S75" s="93" t="s">
        <v>37</v>
      </c>
      <c r="T75" s="93" t="s">
        <v>37</v>
      </c>
      <c r="U75" s="94">
        <v>0</v>
      </c>
      <c r="V75" s="94">
        <v>1890895</v>
      </c>
      <c r="W75" s="94">
        <v>3781790.8266666671</v>
      </c>
      <c r="X75" s="94">
        <v>5672686.2400000002</v>
      </c>
      <c r="Y75" s="94">
        <v>0</v>
      </c>
      <c r="Z75" s="95"/>
      <c r="AA75" s="95" t="s">
        <v>178</v>
      </c>
      <c r="AB75" s="95" t="s">
        <v>179</v>
      </c>
      <c r="AC75" s="94">
        <v>378179</v>
      </c>
      <c r="AD75" s="262">
        <v>189089.5</v>
      </c>
      <c r="AE75" s="94">
        <v>189089.5</v>
      </c>
      <c r="AF75" s="94">
        <v>66181.325000000012</v>
      </c>
      <c r="AG75" s="94">
        <v>189089.5</v>
      </c>
      <c r="AH75" s="94">
        <v>113453.7</v>
      </c>
      <c r="AI75" s="94">
        <v>141817.125</v>
      </c>
      <c r="AJ75" s="94">
        <v>623995.35</v>
      </c>
      <c r="AK75" s="94"/>
      <c r="AL75" s="94"/>
      <c r="AM75" s="94"/>
      <c r="AN75" s="94"/>
      <c r="AO75" s="94"/>
      <c r="AP75" s="95"/>
      <c r="AQ75" s="95"/>
      <c r="AR75" s="95" t="s">
        <v>40</v>
      </c>
      <c r="AT75" s="240" t="s">
        <v>446</v>
      </c>
      <c r="AU75" s="240" t="e">
        <f>#REF!+1</f>
        <v>#REF!</v>
      </c>
    </row>
    <row r="76" spans="1:47" ht="38.25" customHeight="1" x14ac:dyDescent="0.25">
      <c r="A76" s="236" t="s">
        <v>519</v>
      </c>
      <c r="B76" s="192" t="s">
        <v>690</v>
      </c>
      <c r="C76" s="65" t="s">
        <v>33</v>
      </c>
      <c r="D76" s="142" t="s">
        <v>737</v>
      </c>
      <c r="E76" s="95" t="s">
        <v>192</v>
      </c>
      <c r="F76" s="104" t="s">
        <v>68</v>
      </c>
      <c r="G76" s="93">
        <v>12</v>
      </c>
      <c r="H76" s="93" t="s">
        <v>37</v>
      </c>
      <c r="I76" s="93">
        <v>2023</v>
      </c>
      <c r="J76" s="93">
        <v>2024</v>
      </c>
      <c r="K76" s="95" t="s">
        <v>37</v>
      </c>
      <c r="L76" s="93" t="s">
        <v>37</v>
      </c>
      <c r="M76" s="95"/>
      <c r="N76" s="93" t="s">
        <v>35</v>
      </c>
      <c r="O76" s="95" t="s">
        <v>38</v>
      </c>
      <c r="P76" s="95" t="s">
        <v>45</v>
      </c>
      <c r="Q76" s="95" t="s">
        <v>49</v>
      </c>
      <c r="R76" s="12">
        <v>2</v>
      </c>
      <c r="S76" s="93" t="s">
        <v>37</v>
      </c>
      <c r="T76" s="93" t="s">
        <v>37</v>
      </c>
      <c r="U76" s="94">
        <v>4836800</v>
      </c>
      <c r="V76" s="94">
        <v>0</v>
      </c>
      <c r="W76" s="94">
        <v>0</v>
      </c>
      <c r="X76" s="94">
        <v>4836800</v>
      </c>
      <c r="Y76" s="95">
        <v>0</v>
      </c>
      <c r="Z76" s="95"/>
      <c r="AA76" s="95"/>
      <c r="AB76" s="95"/>
      <c r="AC76" s="94">
        <v>610525.91</v>
      </c>
      <c r="AD76" s="262">
        <v>563796.46</v>
      </c>
      <c r="AE76" s="94">
        <v>1077549.04</v>
      </c>
      <c r="AF76" s="94">
        <v>126605.16</v>
      </c>
      <c r="AG76" s="94">
        <v>476601.35</v>
      </c>
      <c r="AH76" s="94">
        <v>276028.65000000002</v>
      </c>
      <c r="AI76" s="94">
        <v>367235.8</v>
      </c>
      <c r="AJ76" s="94">
        <v>1338457.6299999999</v>
      </c>
      <c r="AK76" s="94"/>
      <c r="AL76" s="94"/>
      <c r="AM76" s="94"/>
      <c r="AN76" s="94"/>
      <c r="AO76" s="94"/>
      <c r="AP76" s="95"/>
      <c r="AQ76" s="95"/>
      <c r="AR76" s="95" t="s">
        <v>40</v>
      </c>
      <c r="AT76" s="240" t="s">
        <v>446</v>
      </c>
      <c r="AU76" s="240" t="e">
        <f t="shared" si="2"/>
        <v>#REF!</v>
      </c>
    </row>
    <row r="77" spans="1:47" ht="44.25" customHeight="1" x14ac:dyDescent="0.25">
      <c r="A77" s="236" t="s">
        <v>520</v>
      </c>
      <c r="B77" s="192" t="s">
        <v>691</v>
      </c>
      <c r="C77" s="65" t="s">
        <v>33</v>
      </c>
      <c r="D77" s="142" t="s">
        <v>737</v>
      </c>
      <c r="E77" s="95" t="s">
        <v>299</v>
      </c>
      <c r="F77" s="104" t="s">
        <v>205</v>
      </c>
      <c r="G77" s="93">
        <v>36</v>
      </c>
      <c r="H77" s="93" t="s">
        <v>37</v>
      </c>
      <c r="I77" s="93">
        <v>2023</v>
      </c>
      <c r="J77" s="93">
        <v>2023</v>
      </c>
      <c r="K77" s="95"/>
      <c r="L77" s="93" t="s">
        <v>37</v>
      </c>
      <c r="M77" s="95"/>
      <c r="N77" s="93" t="s">
        <v>37</v>
      </c>
      <c r="O77" s="95" t="s">
        <v>38</v>
      </c>
      <c r="P77" s="95" t="s">
        <v>45</v>
      </c>
      <c r="Q77" s="95" t="s">
        <v>355</v>
      </c>
      <c r="R77" s="12">
        <v>2</v>
      </c>
      <c r="S77" s="93" t="s">
        <v>37</v>
      </c>
      <c r="T77" s="93" t="s">
        <v>35</v>
      </c>
      <c r="U77" s="139">
        <v>615000</v>
      </c>
      <c r="V77" s="134">
        <v>1230000</v>
      </c>
      <c r="W77" s="94">
        <v>1230000</v>
      </c>
      <c r="X77" s="94">
        <f>SUM(U77:W77)</f>
        <v>3075000</v>
      </c>
      <c r="Y77" s="95"/>
      <c r="Z77" s="95"/>
      <c r="AA77" s="95">
        <v>239787</v>
      </c>
      <c r="AB77" s="95" t="s">
        <v>130</v>
      </c>
      <c r="AC77" s="94">
        <v>180000</v>
      </c>
      <c r="AD77" s="262">
        <v>125000</v>
      </c>
      <c r="AE77" s="94">
        <v>170000</v>
      </c>
      <c r="AF77" s="94">
        <v>85000</v>
      </c>
      <c r="AG77" s="94">
        <v>130000</v>
      </c>
      <c r="AH77" s="94">
        <v>100000</v>
      </c>
      <c r="AI77" s="94">
        <v>140000</v>
      </c>
      <c r="AJ77" s="94">
        <v>300000</v>
      </c>
      <c r="AK77" s="94"/>
      <c r="AL77" s="94"/>
      <c r="AM77" s="94"/>
      <c r="AN77" s="94"/>
      <c r="AO77" s="94"/>
      <c r="AP77" s="93" t="s">
        <v>35</v>
      </c>
      <c r="AQ77" s="103" t="s">
        <v>726</v>
      </c>
      <c r="AR77" s="74" t="s">
        <v>40</v>
      </c>
      <c r="AT77" s="240" t="s">
        <v>446</v>
      </c>
      <c r="AU77" s="240" t="e">
        <f t="shared" si="2"/>
        <v>#REF!</v>
      </c>
    </row>
    <row r="78" spans="1:47" ht="71.25" customHeight="1" x14ac:dyDescent="0.25">
      <c r="A78" s="236" t="s">
        <v>521</v>
      </c>
      <c r="B78" s="192" t="s">
        <v>692</v>
      </c>
      <c r="C78" s="65" t="s">
        <v>33</v>
      </c>
      <c r="D78" s="65" t="s">
        <v>775</v>
      </c>
      <c r="E78" s="95" t="s">
        <v>301</v>
      </c>
      <c r="F78" s="104" t="s">
        <v>205</v>
      </c>
      <c r="G78" s="93">
        <v>36</v>
      </c>
      <c r="H78" s="93" t="s">
        <v>37</v>
      </c>
      <c r="I78" s="93">
        <v>2023</v>
      </c>
      <c r="J78" s="93">
        <v>2023</v>
      </c>
      <c r="K78" s="95"/>
      <c r="L78" s="93" t="s">
        <v>37</v>
      </c>
      <c r="M78" s="95"/>
      <c r="N78" s="93" t="s">
        <v>37</v>
      </c>
      <c r="O78" s="95" t="s">
        <v>38</v>
      </c>
      <c r="P78" s="95" t="s">
        <v>45</v>
      </c>
      <c r="Q78" s="95" t="s">
        <v>355</v>
      </c>
      <c r="R78" s="12">
        <v>2</v>
      </c>
      <c r="S78" s="93" t="s">
        <v>37</v>
      </c>
      <c r="T78" s="93" t="s">
        <v>35</v>
      </c>
      <c r="U78" s="139">
        <v>615000</v>
      </c>
      <c r="V78" s="134">
        <v>1230000</v>
      </c>
      <c r="W78" s="94">
        <v>1230000</v>
      </c>
      <c r="X78" s="94">
        <f>SUM(U78:W78)</f>
        <v>3075000</v>
      </c>
      <c r="Y78" s="95"/>
      <c r="Z78" s="95"/>
      <c r="AA78" s="95">
        <v>239787</v>
      </c>
      <c r="AB78" s="95" t="s">
        <v>130</v>
      </c>
      <c r="AC78" s="94">
        <v>180000</v>
      </c>
      <c r="AD78" s="262">
        <v>125000</v>
      </c>
      <c r="AE78" s="94">
        <v>170000</v>
      </c>
      <c r="AF78" s="94">
        <v>85000</v>
      </c>
      <c r="AG78" s="94">
        <v>130000</v>
      </c>
      <c r="AH78" s="94">
        <v>100000</v>
      </c>
      <c r="AI78" s="94">
        <v>140000</v>
      </c>
      <c r="AJ78" s="94">
        <v>300000</v>
      </c>
      <c r="AK78" s="94"/>
      <c r="AL78" s="94"/>
      <c r="AM78" s="94"/>
      <c r="AN78" s="94"/>
      <c r="AO78" s="94"/>
      <c r="AP78" s="93" t="s">
        <v>35</v>
      </c>
      <c r="AQ78" s="103" t="s">
        <v>726</v>
      </c>
      <c r="AR78" s="74" t="s">
        <v>40</v>
      </c>
      <c r="AT78" s="240" t="s">
        <v>446</v>
      </c>
      <c r="AU78" s="240" t="e">
        <f>#REF!+1</f>
        <v>#REF!</v>
      </c>
    </row>
    <row r="79" spans="1:47" ht="51" customHeight="1" x14ac:dyDescent="0.25">
      <c r="A79" s="236" t="s">
        <v>522</v>
      </c>
      <c r="B79" s="192" t="s">
        <v>693</v>
      </c>
      <c r="C79" s="142" t="s">
        <v>33</v>
      </c>
      <c r="D79" s="65" t="s">
        <v>775</v>
      </c>
      <c r="E79" s="95" t="s">
        <v>302</v>
      </c>
      <c r="F79" s="104" t="s">
        <v>170</v>
      </c>
      <c r="G79" s="93">
        <v>36</v>
      </c>
      <c r="H79" s="93" t="s">
        <v>37</v>
      </c>
      <c r="I79" s="93">
        <v>2023</v>
      </c>
      <c r="J79" s="93">
        <v>2023</v>
      </c>
      <c r="K79" s="93" t="s">
        <v>37</v>
      </c>
      <c r="L79" s="93" t="s">
        <v>37</v>
      </c>
      <c r="M79" s="95"/>
      <c r="N79" s="93" t="s">
        <v>37</v>
      </c>
      <c r="O79" s="93" t="s">
        <v>38</v>
      </c>
      <c r="P79" s="32" t="s">
        <v>39</v>
      </c>
      <c r="Q79" s="31" t="s">
        <v>303</v>
      </c>
      <c r="R79" s="12">
        <v>2</v>
      </c>
      <c r="S79" s="93" t="s">
        <v>35</v>
      </c>
      <c r="T79" s="93" t="s">
        <v>37</v>
      </c>
      <c r="U79" s="94">
        <v>321735</v>
      </c>
      <c r="V79" s="94">
        <v>1286940</v>
      </c>
      <c r="W79" s="94">
        <v>2252145</v>
      </c>
      <c r="X79" s="94">
        <f>SUM(U79:W79)</f>
        <v>3860820</v>
      </c>
      <c r="Y79" s="93" t="s">
        <v>37</v>
      </c>
      <c r="Z79" s="93" t="s">
        <v>37</v>
      </c>
      <c r="AA79" s="95"/>
      <c r="AB79" s="95"/>
      <c r="AC79" s="94">
        <v>301920</v>
      </c>
      <c r="AD79" s="262">
        <v>156020</v>
      </c>
      <c r="AE79" s="94">
        <v>46700</v>
      </c>
      <c r="AF79" s="94">
        <v>62000</v>
      </c>
      <c r="AG79" s="94">
        <v>109210</v>
      </c>
      <c r="AH79" s="94">
        <v>58200</v>
      </c>
      <c r="AI79" s="94">
        <v>83955</v>
      </c>
      <c r="AJ79" s="94">
        <v>468935</v>
      </c>
      <c r="AK79" s="94"/>
      <c r="AL79" s="94"/>
      <c r="AM79" s="94"/>
      <c r="AN79" s="94"/>
      <c r="AO79" s="94"/>
      <c r="AP79" s="93" t="s">
        <v>35</v>
      </c>
      <c r="AQ79" s="95"/>
      <c r="AR79" s="95" t="s">
        <v>40</v>
      </c>
      <c r="AT79" s="240" t="s">
        <v>446</v>
      </c>
      <c r="AU79" s="240" t="e">
        <f t="shared" si="2"/>
        <v>#REF!</v>
      </c>
    </row>
    <row r="80" spans="1:47" ht="71.25" customHeight="1" x14ac:dyDescent="0.25">
      <c r="A80" s="236" t="s">
        <v>523</v>
      </c>
      <c r="B80" s="192" t="s">
        <v>694</v>
      </c>
      <c r="C80" s="142" t="s">
        <v>33</v>
      </c>
      <c r="D80" s="142" t="s">
        <v>89</v>
      </c>
      <c r="E80" s="95" t="s">
        <v>342</v>
      </c>
      <c r="F80" s="104" t="s">
        <v>239</v>
      </c>
      <c r="G80" s="93">
        <v>60</v>
      </c>
      <c r="H80" s="93" t="s">
        <v>35</v>
      </c>
      <c r="I80" s="93">
        <v>2023</v>
      </c>
      <c r="J80" s="93">
        <v>2023</v>
      </c>
      <c r="K80" s="66"/>
      <c r="L80" s="79" t="s">
        <v>37</v>
      </c>
      <c r="M80" s="66"/>
      <c r="N80" s="93" t="s">
        <v>37</v>
      </c>
      <c r="O80" s="79" t="s">
        <v>38</v>
      </c>
      <c r="P80" s="80" t="s">
        <v>39</v>
      </c>
      <c r="Q80" s="13" t="s">
        <v>92</v>
      </c>
      <c r="R80" s="12">
        <v>1</v>
      </c>
      <c r="S80" s="93" t="s">
        <v>37</v>
      </c>
      <c r="T80" s="93" t="s">
        <v>35</v>
      </c>
      <c r="U80" s="248">
        <v>240000</v>
      </c>
      <c r="V80" s="248">
        <v>240000</v>
      </c>
      <c r="W80" s="249">
        <v>720000</v>
      </c>
      <c r="X80" s="248">
        <v>1200000</v>
      </c>
      <c r="Y80" s="82"/>
      <c r="Z80" s="82"/>
      <c r="AA80" s="82"/>
      <c r="AB80" s="82"/>
      <c r="AC80" s="248">
        <v>48335.615406525169</v>
      </c>
      <c r="AD80" s="271">
        <v>23619.549021676747</v>
      </c>
      <c r="AE80" s="248">
        <v>22461.406533702611</v>
      </c>
      <c r="AF80" s="249">
        <v>8250.1550691605407</v>
      </c>
      <c r="AG80" s="249">
        <v>23202.81094492468</v>
      </c>
      <c r="AH80" s="249">
        <v>14165.581538322665</v>
      </c>
      <c r="AI80" s="249">
        <v>18185.852447348152</v>
      </c>
      <c r="AJ80" s="249">
        <v>81779.029038339446</v>
      </c>
      <c r="AK80" s="81"/>
      <c r="AL80" s="81"/>
      <c r="AM80" s="81"/>
      <c r="AN80" s="81"/>
      <c r="AO80" s="81"/>
      <c r="AP80" s="93" t="s">
        <v>35</v>
      </c>
      <c r="AQ80" s="66"/>
      <c r="AR80" s="79" t="s">
        <v>40</v>
      </c>
      <c r="AT80" s="240" t="s">
        <v>446</v>
      </c>
      <c r="AU80" s="240" t="e">
        <f>#REF!+1</f>
        <v>#REF!</v>
      </c>
    </row>
    <row r="81" spans="1:52" ht="71.25" customHeight="1" x14ac:dyDescent="0.25">
      <c r="A81" s="236" t="s">
        <v>524</v>
      </c>
      <c r="B81" s="192" t="s">
        <v>695</v>
      </c>
      <c r="C81" s="142" t="s">
        <v>33</v>
      </c>
      <c r="D81" s="142" t="s">
        <v>89</v>
      </c>
      <c r="E81" s="95" t="s">
        <v>343</v>
      </c>
      <c r="F81" s="104" t="s">
        <v>239</v>
      </c>
      <c r="G81" s="93">
        <v>60</v>
      </c>
      <c r="H81" s="93" t="s">
        <v>35</v>
      </c>
      <c r="I81" s="93">
        <v>2023</v>
      </c>
      <c r="J81" s="93">
        <v>2023</v>
      </c>
      <c r="K81" s="66"/>
      <c r="L81" s="79" t="s">
        <v>37</v>
      </c>
      <c r="M81" s="66"/>
      <c r="N81" s="93" t="s">
        <v>37</v>
      </c>
      <c r="O81" s="79" t="s">
        <v>38</v>
      </c>
      <c r="P81" s="80" t="s">
        <v>39</v>
      </c>
      <c r="Q81" s="13" t="s">
        <v>92</v>
      </c>
      <c r="R81" s="12">
        <v>1</v>
      </c>
      <c r="S81" s="93" t="s">
        <v>37</v>
      </c>
      <c r="T81" s="93" t="s">
        <v>50</v>
      </c>
      <c r="U81" s="248">
        <v>280000</v>
      </c>
      <c r="V81" s="248">
        <v>280000</v>
      </c>
      <c r="W81" s="249">
        <v>840000</v>
      </c>
      <c r="X81" s="248">
        <v>1400000</v>
      </c>
      <c r="Y81" s="94" t="s">
        <v>37</v>
      </c>
      <c r="Z81" s="141"/>
      <c r="AA81" s="94" t="s">
        <v>37</v>
      </c>
      <c r="AB81" s="141"/>
      <c r="AC81" s="248">
        <v>56391.551307612695</v>
      </c>
      <c r="AD81" s="271">
        <v>27556.140525289535</v>
      </c>
      <c r="AE81" s="248">
        <v>26204.974289319711</v>
      </c>
      <c r="AF81" s="249">
        <v>9625.1809140206315</v>
      </c>
      <c r="AG81" s="249">
        <v>27069.946102412126</v>
      </c>
      <c r="AH81" s="249">
        <v>16526.511794709775</v>
      </c>
      <c r="AI81" s="249">
        <v>21216.827855239506</v>
      </c>
      <c r="AJ81" s="249">
        <v>95408.86721139602</v>
      </c>
      <c r="AK81" s="81"/>
      <c r="AL81" s="81"/>
      <c r="AM81" s="81"/>
      <c r="AN81" s="81"/>
      <c r="AO81" s="81"/>
      <c r="AP81" s="93" t="s">
        <v>50</v>
      </c>
      <c r="AQ81" s="66"/>
      <c r="AR81" s="79" t="s">
        <v>41</v>
      </c>
      <c r="AT81" s="240" t="s">
        <v>446</v>
      </c>
      <c r="AU81" s="240" t="e">
        <f t="shared" si="2"/>
        <v>#REF!</v>
      </c>
    </row>
    <row r="82" spans="1:52" ht="71.25" customHeight="1" x14ac:dyDescent="0.25">
      <c r="A82" s="236" t="s">
        <v>525</v>
      </c>
      <c r="B82" s="192" t="s">
        <v>696</v>
      </c>
      <c r="C82" s="142" t="s">
        <v>33</v>
      </c>
      <c r="D82" s="142" t="s">
        <v>89</v>
      </c>
      <c r="E82" s="95" t="s">
        <v>344</v>
      </c>
      <c r="F82" s="104" t="s">
        <v>239</v>
      </c>
      <c r="G82" s="93">
        <v>60</v>
      </c>
      <c r="H82" s="93" t="s">
        <v>35</v>
      </c>
      <c r="I82" s="93">
        <v>2023</v>
      </c>
      <c r="J82" s="93">
        <v>2023</v>
      </c>
      <c r="K82" s="66"/>
      <c r="L82" s="79" t="s">
        <v>37</v>
      </c>
      <c r="M82" s="66"/>
      <c r="N82" s="93" t="s">
        <v>37</v>
      </c>
      <c r="O82" s="79" t="s">
        <v>38</v>
      </c>
      <c r="P82" s="80" t="s">
        <v>39</v>
      </c>
      <c r="Q82" s="13" t="s">
        <v>92</v>
      </c>
      <c r="R82" s="12">
        <v>1</v>
      </c>
      <c r="S82" s="93" t="s">
        <v>37</v>
      </c>
      <c r="T82" s="93" t="s">
        <v>37</v>
      </c>
      <c r="U82" s="248">
        <v>400000</v>
      </c>
      <c r="V82" s="248">
        <v>400000</v>
      </c>
      <c r="W82" s="249">
        <v>1200000</v>
      </c>
      <c r="X82" s="248">
        <v>2000000</v>
      </c>
      <c r="Y82" s="94" t="s">
        <v>37</v>
      </c>
      <c r="Z82" s="141"/>
      <c r="AA82" s="94" t="s">
        <v>37</v>
      </c>
      <c r="AB82" s="141"/>
      <c r="AC82" s="248">
        <v>80559.359010875283</v>
      </c>
      <c r="AD82" s="271">
        <v>39365.91503612791</v>
      </c>
      <c r="AE82" s="248">
        <v>37435.677556171024</v>
      </c>
      <c r="AF82" s="249">
        <v>13750.258448600904</v>
      </c>
      <c r="AG82" s="249">
        <v>38671.351574874461</v>
      </c>
      <c r="AH82" s="249">
        <v>23609.302563871111</v>
      </c>
      <c r="AI82" s="249">
        <v>30309.754078913578</v>
      </c>
      <c r="AJ82" s="249">
        <v>136298.38173056574</v>
      </c>
      <c r="AK82" s="81"/>
      <c r="AL82" s="81"/>
      <c r="AM82" s="81"/>
      <c r="AN82" s="81"/>
      <c r="AO82" s="81"/>
      <c r="AP82" s="93" t="s">
        <v>50</v>
      </c>
      <c r="AQ82" s="66"/>
      <c r="AR82" s="79" t="s">
        <v>40</v>
      </c>
      <c r="AT82" s="240" t="s">
        <v>446</v>
      </c>
      <c r="AU82" s="240" t="e">
        <f t="shared" si="2"/>
        <v>#REF!</v>
      </c>
    </row>
    <row r="83" spans="1:52" ht="71.25" customHeight="1" x14ac:dyDescent="0.25">
      <c r="A83" s="236" t="s">
        <v>526</v>
      </c>
      <c r="B83" s="192" t="s">
        <v>697</v>
      </c>
      <c r="C83" s="142" t="s">
        <v>33</v>
      </c>
      <c r="D83" s="142" t="s">
        <v>89</v>
      </c>
      <c r="E83" s="95" t="s">
        <v>345</v>
      </c>
      <c r="F83" s="104" t="s">
        <v>239</v>
      </c>
      <c r="G83" s="93">
        <v>60</v>
      </c>
      <c r="H83" s="93" t="s">
        <v>35</v>
      </c>
      <c r="I83" s="93">
        <v>2023</v>
      </c>
      <c r="J83" s="93">
        <v>2023</v>
      </c>
      <c r="K83" s="66"/>
      <c r="L83" s="79" t="s">
        <v>37</v>
      </c>
      <c r="M83" s="66"/>
      <c r="N83" s="93" t="s">
        <v>37</v>
      </c>
      <c r="O83" s="79" t="s">
        <v>38</v>
      </c>
      <c r="P83" s="80" t="s">
        <v>39</v>
      </c>
      <c r="Q83" s="13" t="s">
        <v>92</v>
      </c>
      <c r="R83" s="12">
        <v>1</v>
      </c>
      <c r="S83" s="93" t="s">
        <v>37</v>
      </c>
      <c r="T83" s="93" t="s">
        <v>37</v>
      </c>
      <c r="U83" s="248">
        <v>260000</v>
      </c>
      <c r="V83" s="248">
        <v>260000</v>
      </c>
      <c r="W83" s="249">
        <v>780000</v>
      </c>
      <c r="X83" s="248">
        <v>1300000</v>
      </c>
      <c r="Y83" s="94" t="s">
        <v>37</v>
      </c>
      <c r="Z83" s="141"/>
      <c r="AA83" s="94" t="s">
        <v>37</v>
      </c>
      <c r="AB83" s="141"/>
      <c r="AC83" s="248">
        <v>52363.583357068928</v>
      </c>
      <c r="AD83" s="271">
        <v>25587.844773483142</v>
      </c>
      <c r="AE83" s="248">
        <v>24333.190411511161</v>
      </c>
      <c r="AF83" s="249">
        <v>8937.6679915905843</v>
      </c>
      <c r="AG83" s="249">
        <v>25136.378523668405</v>
      </c>
      <c r="AH83" s="249">
        <v>15346.046666516224</v>
      </c>
      <c r="AI83" s="249">
        <v>19701.340151293829</v>
      </c>
      <c r="AJ83" s="249">
        <v>88593.948124867748</v>
      </c>
      <c r="AK83" s="81"/>
      <c r="AL83" s="81"/>
      <c r="AM83" s="81"/>
      <c r="AN83" s="81"/>
      <c r="AO83" s="81"/>
      <c r="AP83" s="93" t="s">
        <v>35</v>
      </c>
      <c r="AQ83" s="66"/>
      <c r="AR83" s="79" t="s">
        <v>40</v>
      </c>
      <c r="AT83" s="240" t="s">
        <v>446</v>
      </c>
      <c r="AU83" s="240" t="e">
        <f t="shared" si="2"/>
        <v>#REF!</v>
      </c>
    </row>
    <row r="84" spans="1:52" ht="55.9" customHeight="1" x14ac:dyDescent="0.25">
      <c r="A84" s="236" t="s">
        <v>527</v>
      </c>
      <c r="B84" s="192" t="s">
        <v>698</v>
      </c>
      <c r="C84" s="142" t="s">
        <v>33</v>
      </c>
      <c r="D84" s="142" t="s">
        <v>89</v>
      </c>
      <c r="E84" s="95" t="s">
        <v>346</v>
      </c>
      <c r="F84" s="104" t="s">
        <v>239</v>
      </c>
      <c r="G84" s="93">
        <v>60</v>
      </c>
      <c r="H84" s="93" t="s">
        <v>35</v>
      </c>
      <c r="I84" s="93">
        <v>2023</v>
      </c>
      <c r="J84" s="93">
        <v>2023</v>
      </c>
      <c r="K84" s="66"/>
      <c r="L84" s="79" t="s">
        <v>37</v>
      </c>
      <c r="M84" s="66"/>
      <c r="N84" s="93" t="s">
        <v>37</v>
      </c>
      <c r="O84" s="79" t="s">
        <v>38</v>
      </c>
      <c r="P84" s="80" t="s">
        <v>39</v>
      </c>
      <c r="Q84" s="13" t="s">
        <v>92</v>
      </c>
      <c r="R84" s="12">
        <v>1</v>
      </c>
      <c r="S84" s="93" t="s">
        <v>37</v>
      </c>
      <c r="T84" s="93" t="s">
        <v>35</v>
      </c>
      <c r="U84" s="248">
        <v>1400000</v>
      </c>
      <c r="V84" s="248">
        <v>1400000</v>
      </c>
      <c r="W84" s="249">
        <v>4200000</v>
      </c>
      <c r="X84" s="248">
        <v>7000000</v>
      </c>
      <c r="Y84" s="94" t="s">
        <v>37</v>
      </c>
      <c r="Z84" s="141"/>
      <c r="AA84" s="94" t="s">
        <v>37</v>
      </c>
      <c r="AB84" s="141"/>
      <c r="AC84" s="248">
        <v>281957.75653806346</v>
      </c>
      <c r="AD84" s="271">
        <v>137780.70262644772</v>
      </c>
      <c r="AE84" s="248">
        <v>131024.87144659857</v>
      </c>
      <c r="AF84" s="249">
        <v>48125.904570103157</v>
      </c>
      <c r="AG84" s="249">
        <v>135349.73051206063</v>
      </c>
      <c r="AH84" s="249">
        <v>82632.558973548905</v>
      </c>
      <c r="AI84" s="249">
        <v>106084.13927619753</v>
      </c>
      <c r="AJ84" s="249">
        <v>477044.33605698013</v>
      </c>
      <c r="AK84" s="81"/>
      <c r="AL84" s="81"/>
      <c r="AM84" s="81"/>
      <c r="AN84" s="81"/>
      <c r="AO84" s="81"/>
      <c r="AP84" s="93" t="s">
        <v>35</v>
      </c>
      <c r="AQ84" s="66"/>
      <c r="AR84" s="79" t="s">
        <v>40</v>
      </c>
      <c r="AT84" s="240" t="s">
        <v>446</v>
      </c>
      <c r="AU84" s="240" t="e">
        <f t="shared" si="2"/>
        <v>#REF!</v>
      </c>
    </row>
    <row r="85" spans="1:52" ht="60" customHeight="1" x14ac:dyDescent="0.25">
      <c r="A85" s="236" t="s">
        <v>528</v>
      </c>
      <c r="B85" s="192" t="s">
        <v>699</v>
      </c>
      <c r="C85" s="142" t="s">
        <v>33</v>
      </c>
      <c r="D85" s="142" t="s">
        <v>89</v>
      </c>
      <c r="E85" s="95" t="s">
        <v>347</v>
      </c>
      <c r="F85" s="104" t="s">
        <v>239</v>
      </c>
      <c r="G85" s="93">
        <v>60</v>
      </c>
      <c r="H85" s="93" t="s">
        <v>35</v>
      </c>
      <c r="I85" s="93">
        <v>2023</v>
      </c>
      <c r="J85" s="93">
        <v>2023</v>
      </c>
      <c r="K85" s="66"/>
      <c r="L85" s="79" t="s">
        <v>37</v>
      </c>
      <c r="M85" s="66"/>
      <c r="N85" s="93" t="s">
        <v>37</v>
      </c>
      <c r="O85" s="79" t="s">
        <v>38</v>
      </c>
      <c r="P85" s="80" t="s">
        <v>39</v>
      </c>
      <c r="Q85" s="13" t="s">
        <v>92</v>
      </c>
      <c r="R85" s="12">
        <v>1</v>
      </c>
      <c r="S85" s="93" t="s">
        <v>37</v>
      </c>
      <c r="T85" s="93" t="s">
        <v>35</v>
      </c>
      <c r="U85" s="248">
        <v>400000</v>
      </c>
      <c r="V85" s="248">
        <v>400000</v>
      </c>
      <c r="W85" s="249">
        <v>1200000</v>
      </c>
      <c r="X85" s="248">
        <v>2000000</v>
      </c>
      <c r="Y85" s="94" t="s">
        <v>37</v>
      </c>
      <c r="Z85" s="141"/>
      <c r="AA85" s="94" t="s">
        <v>37</v>
      </c>
      <c r="AB85" s="141"/>
      <c r="AC85" s="248">
        <v>134004.82312013465</v>
      </c>
      <c r="AD85" s="271">
        <v>0</v>
      </c>
      <c r="AE85" s="248">
        <v>0</v>
      </c>
      <c r="AF85" s="249">
        <v>0</v>
      </c>
      <c r="AG85" s="249">
        <v>0</v>
      </c>
      <c r="AH85" s="249">
        <v>39272.412949986247</v>
      </c>
      <c r="AI85" s="249">
        <v>0</v>
      </c>
      <c r="AJ85" s="249">
        <v>226722.76392987912</v>
      </c>
      <c r="AK85" s="81"/>
      <c r="AL85" s="81"/>
      <c r="AM85" s="81"/>
      <c r="AN85" s="81"/>
      <c r="AO85" s="81"/>
      <c r="AP85" s="93" t="s">
        <v>35</v>
      </c>
      <c r="AQ85" s="66"/>
      <c r="AR85" s="79" t="s">
        <v>40</v>
      </c>
      <c r="AT85" s="240" t="s">
        <v>446</v>
      </c>
      <c r="AU85" s="240" t="e">
        <f t="shared" si="2"/>
        <v>#REF!</v>
      </c>
    </row>
    <row r="86" spans="1:52" ht="71.25" customHeight="1" x14ac:dyDescent="0.25">
      <c r="A86" s="236" t="s">
        <v>529</v>
      </c>
      <c r="B86" s="192" t="s">
        <v>700</v>
      </c>
      <c r="C86" s="142" t="s">
        <v>33</v>
      </c>
      <c r="D86" s="142" t="s">
        <v>89</v>
      </c>
      <c r="E86" s="95" t="s">
        <v>348</v>
      </c>
      <c r="F86" s="104" t="s">
        <v>239</v>
      </c>
      <c r="G86" s="93">
        <v>60</v>
      </c>
      <c r="H86" s="93" t="s">
        <v>35</v>
      </c>
      <c r="I86" s="93">
        <v>2023</v>
      </c>
      <c r="J86" s="93">
        <v>2023</v>
      </c>
      <c r="K86" s="66"/>
      <c r="L86" s="79" t="s">
        <v>37</v>
      </c>
      <c r="M86" s="66"/>
      <c r="N86" s="93" t="s">
        <v>37</v>
      </c>
      <c r="O86" s="79" t="s">
        <v>38</v>
      </c>
      <c r="P86" s="80" t="s">
        <v>39</v>
      </c>
      <c r="Q86" s="13" t="s">
        <v>92</v>
      </c>
      <c r="R86" s="12">
        <v>1</v>
      </c>
      <c r="S86" s="93" t="s">
        <v>37</v>
      </c>
      <c r="T86" s="93" t="s">
        <v>35</v>
      </c>
      <c r="U86" s="248">
        <v>280000</v>
      </c>
      <c r="V86" s="248">
        <v>280000</v>
      </c>
      <c r="W86" s="249">
        <v>840000</v>
      </c>
      <c r="X86" s="248">
        <v>1400000</v>
      </c>
      <c r="Y86" s="94" t="s">
        <v>37</v>
      </c>
      <c r="Z86" s="141"/>
      <c r="AA86" s="94" t="s">
        <v>37</v>
      </c>
      <c r="AB86" s="141"/>
      <c r="AC86" s="248">
        <v>56391.551307612695</v>
      </c>
      <c r="AD86" s="271">
        <v>27556.140525289538</v>
      </c>
      <c r="AE86" s="248">
        <v>26204.974289319714</v>
      </c>
      <c r="AF86" s="249">
        <v>9625.1809140206315</v>
      </c>
      <c r="AG86" s="249">
        <v>27069.946102412123</v>
      </c>
      <c r="AH86" s="249">
        <v>16526.511794709779</v>
      </c>
      <c r="AI86" s="249">
        <v>21216.827855239506</v>
      </c>
      <c r="AJ86" s="249">
        <v>95408.86721139602</v>
      </c>
      <c r="AK86" s="81"/>
      <c r="AL86" s="81"/>
      <c r="AM86" s="81"/>
      <c r="AN86" s="81"/>
      <c r="AO86" s="81"/>
      <c r="AP86" s="93" t="s">
        <v>35</v>
      </c>
      <c r="AQ86" s="66"/>
      <c r="AR86" s="79" t="s">
        <v>40</v>
      </c>
      <c r="AT86" s="240" t="s">
        <v>446</v>
      </c>
      <c r="AU86" s="240" t="e">
        <f t="shared" si="2"/>
        <v>#REF!</v>
      </c>
    </row>
    <row r="87" spans="1:52" ht="62.45" customHeight="1" x14ac:dyDescent="0.25">
      <c r="A87" s="236" t="s">
        <v>530</v>
      </c>
      <c r="B87" s="192" t="s">
        <v>701</v>
      </c>
      <c r="C87" s="142" t="s">
        <v>33</v>
      </c>
      <c r="D87" s="142" t="s">
        <v>89</v>
      </c>
      <c r="E87" s="95" t="s">
        <v>349</v>
      </c>
      <c r="F87" s="104" t="s">
        <v>239</v>
      </c>
      <c r="G87" s="93">
        <v>60</v>
      </c>
      <c r="H87" s="93" t="s">
        <v>35</v>
      </c>
      <c r="I87" s="93">
        <v>2023</v>
      </c>
      <c r="J87" s="93">
        <v>2023</v>
      </c>
      <c r="K87" s="66"/>
      <c r="L87" s="79" t="s">
        <v>37</v>
      </c>
      <c r="M87" s="66"/>
      <c r="N87" s="93" t="s">
        <v>37</v>
      </c>
      <c r="O87" s="93" t="s">
        <v>38</v>
      </c>
      <c r="P87" s="80" t="s">
        <v>39</v>
      </c>
      <c r="Q87" s="13" t="s">
        <v>92</v>
      </c>
      <c r="R87" s="12">
        <v>1</v>
      </c>
      <c r="S87" s="93" t="s">
        <v>37</v>
      </c>
      <c r="T87" s="93" t="s">
        <v>35</v>
      </c>
      <c r="U87" s="81">
        <v>23333.33</v>
      </c>
      <c r="V87" s="248">
        <v>280000</v>
      </c>
      <c r="W87" s="248">
        <v>280000</v>
      </c>
      <c r="X87" s="249">
        <v>840000</v>
      </c>
      <c r="Y87" s="248">
        <v>1400000</v>
      </c>
      <c r="Z87" s="94" t="s">
        <v>37</v>
      </c>
      <c r="AA87" s="141"/>
      <c r="AB87" s="94" t="s">
        <v>37</v>
      </c>
      <c r="AC87" s="141"/>
      <c r="AD87" s="271">
        <v>56391.551307612695</v>
      </c>
      <c r="AE87" s="248">
        <v>27556.140525289535</v>
      </c>
      <c r="AF87" s="248">
        <v>26204.974289319711</v>
      </c>
      <c r="AG87" s="249">
        <v>9625.1809140206315</v>
      </c>
      <c r="AH87" s="249">
        <v>27069.946102412126</v>
      </c>
      <c r="AI87" s="249">
        <v>16526.511794709775</v>
      </c>
      <c r="AJ87" s="249">
        <v>21216.827855239506</v>
      </c>
      <c r="AK87" s="249">
        <v>95408.86721139602</v>
      </c>
      <c r="AL87" s="81"/>
      <c r="AM87" s="81"/>
      <c r="AN87" s="81"/>
      <c r="AO87" s="81"/>
      <c r="AP87" s="93" t="s">
        <v>35</v>
      </c>
      <c r="AQ87" s="66"/>
      <c r="AR87" s="79" t="s">
        <v>40</v>
      </c>
      <c r="AT87" s="240" t="s">
        <v>446</v>
      </c>
      <c r="AU87" s="240" t="e">
        <f t="shared" si="2"/>
        <v>#REF!</v>
      </c>
    </row>
    <row r="88" spans="1:52" ht="49.9" customHeight="1" x14ac:dyDescent="0.25">
      <c r="A88" s="236" t="s">
        <v>531</v>
      </c>
      <c r="B88" s="192" t="s">
        <v>702</v>
      </c>
      <c r="C88" s="142" t="s">
        <v>33</v>
      </c>
      <c r="D88" s="142" t="s">
        <v>89</v>
      </c>
      <c r="E88" s="95" t="s">
        <v>350</v>
      </c>
      <c r="F88" s="104" t="s">
        <v>239</v>
      </c>
      <c r="G88" s="93">
        <v>36</v>
      </c>
      <c r="H88" s="93" t="s">
        <v>35</v>
      </c>
      <c r="I88" s="93">
        <v>2023</v>
      </c>
      <c r="J88" s="93">
        <v>2023</v>
      </c>
      <c r="K88" s="66"/>
      <c r="L88" s="79" t="s">
        <v>37</v>
      </c>
      <c r="M88" s="66"/>
      <c r="N88" s="93" t="s">
        <v>37</v>
      </c>
      <c r="O88" s="93" t="s">
        <v>38</v>
      </c>
      <c r="P88" s="80" t="s">
        <v>39</v>
      </c>
      <c r="Q88" s="13" t="s">
        <v>92</v>
      </c>
      <c r="R88" s="12">
        <v>1</v>
      </c>
      <c r="S88" s="93" t="s">
        <v>37</v>
      </c>
      <c r="T88" s="93" t="s">
        <v>37</v>
      </c>
      <c r="U88" s="248">
        <v>500000</v>
      </c>
      <c r="V88" s="248">
        <v>400000</v>
      </c>
      <c r="W88" s="249">
        <v>400000</v>
      </c>
      <c r="X88" s="248">
        <v>1300000</v>
      </c>
      <c r="Y88" s="94" t="s">
        <v>37</v>
      </c>
      <c r="Z88" s="94"/>
      <c r="AA88" s="94" t="s">
        <v>37</v>
      </c>
      <c r="AB88" s="94"/>
      <c r="AC88" s="248">
        <v>87272.638928448214</v>
      </c>
      <c r="AD88" s="271">
        <v>42646.40795580524</v>
      </c>
      <c r="AE88" s="248">
        <v>40555.317352518599</v>
      </c>
      <c r="AF88" s="249">
        <v>14896.113319317643</v>
      </c>
      <c r="AG88" s="249">
        <v>41893.964206114004</v>
      </c>
      <c r="AH88" s="249">
        <v>25576.744444193704</v>
      </c>
      <c r="AI88" s="249">
        <v>32835.566918823046</v>
      </c>
      <c r="AJ88" s="249">
        <v>147656.58020811289</v>
      </c>
      <c r="AK88" s="81"/>
      <c r="AL88" s="81"/>
      <c r="AM88" s="81"/>
      <c r="AN88" s="81"/>
      <c r="AO88" s="81"/>
      <c r="AP88" s="93" t="s">
        <v>35</v>
      </c>
      <c r="AQ88" s="66"/>
      <c r="AR88" s="79" t="s">
        <v>40</v>
      </c>
      <c r="AT88" s="240" t="s">
        <v>446</v>
      </c>
      <c r="AU88" s="240" t="e">
        <f t="shared" si="2"/>
        <v>#REF!</v>
      </c>
    </row>
    <row r="89" spans="1:52" ht="39.6" customHeight="1" x14ac:dyDescent="0.25">
      <c r="A89" s="236" t="s">
        <v>532</v>
      </c>
      <c r="B89" s="192" t="s">
        <v>703</v>
      </c>
      <c r="C89" s="67" t="s">
        <v>33</v>
      </c>
      <c r="D89" s="142" t="s">
        <v>89</v>
      </c>
      <c r="E89" s="95" t="s">
        <v>351</v>
      </c>
      <c r="F89" s="104" t="s">
        <v>239</v>
      </c>
      <c r="G89" s="93">
        <v>48</v>
      </c>
      <c r="H89" s="93" t="s">
        <v>37</v>
      </c>
      <c r="I89" s="93">
        <v>2023</v>
      </c>
      <c r="J89" s="93">
        <v>2023</v>
      </c>
      <c r="K89" s="66"/>
      <c r="L89" s="79" t="s">
        <v>37</v>
      </c>
      <c r="M89" s="66"/>
      <c r="N89" s="93" t="s">
        <v>37</v>
      </c>
      <c r="O89" s="93" t="s">
        <v>38</v>
      </c>
      <c r="P89" s="80" t="s">
        <v>39</v>
      </c>
      <c r="Q89" s="13" t="s">
        <v>92</v>
      </c>
      <c r="R89" s="12">
        <v>1</v>
      </c>
      <c r="S89" s="93" t="s">
        <v>37</v>
      </c>
      <c r="T89" s="93" t="s">
        <v>35</v>
      </c>
      <c r="U89" s="248">
        <v>7000000</v>
      </c>
      <c r="V89" s="248">
        <v>2000000</v>
      </c>
      <c r="W89" s="249">
        <v>11000000</v>
      </c>
      <c r="X89" s="248">
        <v>20000000</v>
      </c>
      <c r="Y89" s="94" t="s">
        <v>37</v>
      </c>
      <c r="Z89" s="94"/>
      <c r="AA89" s="94" t="s">
        <v>37</v>
      </c>
      <c r="AB89" s="94"/>
      <c r="AC89" s="248">
        <v>1006991.9876359409</v>
      </c>
      <c r="AD89" s="271">
        <v>492073.9379515989</v>
      </c>
      <c r="AE89" s="248">
        <v>467945.96945213771</v>
      </c>
      <c r="AF89" s="249">
        <v>171878.23060751127</v>
      </c>
      <c r="AG89" s="249">
        <v>483391.89468593081</v>
      </c>
      <c r="AH89" s="249">
        <v>295116.28204838891</v>
      </c>
      <c r="AI89" s="249">
        <v>378871.92598641978</v>
      </c>
      <c r="AJ89" s="249">
        <v>1703729.7716320718</v>
      </c>
      <c r="AK89" s="81"/>
      <c r="AL89" s="81"/>
      <c r="AM89" s="81"/>
      <c r="AN89" s="81"/>
      <c r="AO89" s="81"/>
      <c r="AP89" s="93" t="s">
        <v>35</v>
      </c>
      <c r="AQ89" s="66"/>
      <c r="AR89" s="79" t="s">
        <v>41</v>
      </c>
      <c r="AT89" s="240" t="s">
        <v>446</v>
      </c>
      <c r="AU89" s="240" t="e">
        <f t="shared" si="2"/>
        <v>#REF!</v>
      </c>
    </row>
    <row r="90" spans="1:52" ht="83.25" customHeight="1" x14ac:dyDescent="0.25">
      <c r="A90" s="236" t="s">
        <v>533</v>
      </c>
      <c r="B90" s="192" t="s">
        <v>704</v>
      </c>
      <c r="C90" s="142" t="s">
        <v>33</v>
      </c>
      <c r="D90" s="142" t="s">
        <v>89</v>
      </c>
      <c r="E90" s="95" t="s">
        <v>353</v>
      </c>
      <c r="F90" s="104" t="s">
        <v>107</v>
      </c>
      <c r="G90" s="93">
        <v>48</v>
      </c>
      <c r="H90" s="93" t="s">
        <v>37</v>
      </c>
      <c r="I90" s="93">
        <v>2023</v>
      </c>
      <c r="J90" s="93">
        <v>2023</v>
      </c>
      <c r="K90" s="68"/>
      <c r="L90" s="65" t="s">
        <v>37</v>
      </c>
      <c r="M90" s="68"/>
      <c r="N90" s="93" t="s">
        <v>37</v>
      </c>
      <c r="O90" s="93" t="s">
        <v>38</v>
      </c>
      <c r="P90" s="69" t="s">
        <v>39</v>
      </c>
      <c r="Q90" s="65" t="s">
        <v>92</v>
      </c>
      <c r="R90" s="12">
        <v>1</v>
      </c>
      <c r="S90" s="93" t="s">
        <v>35</v>
      </c>
      <c r="T90" s="93" t="s">
        <v>35</v>
      </c>
      <c r="U90" s="193">
        <v>2000000</v>
      </c>
      <c r="V90" s="193">
        <v>5000000</v>
      </c>
      <c r="W90" s="193">
        <v>0</v>
      </c>
      <c r="X90" s="193">
        <f>SUBTOTAL(9,U90:W90)</f>
        <v>7000000</v>
      </c>
      <c r="Y90" s="68"/>
      <c r="Z90" s="68"/>
      <c r="AA90" s="69"/>
      <c r="AB90" s="69"/>
      <c r="AC90" s="94"/>
      <c r="AD90" s="262">
        <v>100000</v>
      </c>
      <c r="AE90" s="94">
        <v>200000</v>
      </c>
      <c r="AF90" s="94"/>
      <c r="AG90" s="94">
        <v>300000</v>
      </c>
      <c r="AH90" s="94">
        <v>200000</v>
      </c>
      <c r="AI90" s="94">
        <v>100000</v>
      </c>
      <c r="AJ90" s="94">
        <v>300000</v>
      </c>
      <c r="AK90" s="68"/>
      <c r="AL90" s="94">
        <v>300000</v>
      </c>
      <c r="AM90" s="94">
        <v>300000</v>
      </c>
      <c r="AN90" s="94">
        <v>200000</v>
      </c>
      <c r="AO90" s="68"/>
      <c r="AP90" s="93" t="s">
        <v>35</v>
      </c>
      <c r="AQ90" s="95"/>
      <c r="AR90" s="11" t="s">
        <v>40</v>
      </c>
      <c r="AT90" s="240" t="s">
        <v>446</v>
      </c>
      <c r="AU90" s="240" t="e">
        <f t="shared" si="2"/>
        <v>#REF!</v>
      </c>
    </row>
    <row r="91" spans="1:52" ht="83.25" customHeight="1" x14ac:dyDescent="0.25">
      <c r="A91" s="236" t="s">
        <v>534</v>
      </c>
      <c r="B91" s="192" t="s">
        <v>705</v>
      </c>
      <c r="C91" s="104" t="s">
        <v>33</v>
      </c>
      <c r="D91" s="142" t="s">
        <v>737</v>
      </c>
      <c r="E91" s="95" t="s">
        <v>357</v>
      </c>
      <c r="F91" s="104" t="s">
        <v>48</v>
      </c>
      <c r="G91" s="93">
        <v>12</v>
      </c>
      <c r="H91" s="70" t="s">
        <v>37</v>
      </c>
      <c r="I91" s="70">
        <v>2023</v>
      </c>
      <c r="J91" s="70">
        <v>2024</v>
      </c>
      <c r="K91" s="70" t="s">
        <v>37</v>
      </c>
      <c r="L91" s="70" t="s">
        <v>37</v>
      </c>
      <c r="M91" s="70"/>
      <c r="N91" s="70" t="s">
        <v>35</v>
      </c>
      <c r="O91" s="70" t="s">
        <v>38</v>
      </c>
      <c r="P91" s="70" t="s">
        <v>45</v>
      </c>
      <c r="Q91" s="71" t="s">
        <v>49</v>
      </c>
      <c r="R91" s="72">
        <v>2</v>
      </c>
      <c r="S91" s="70" t="s">
        <v>37</v>
      </c>
      <c r="T91" s="70" t="s">
        <v>37</v>
      </c>
      <c r="U91" s="73">
        <v>402863.12</v>
      </c>
      <c r="V91" s="73">
        <v>663829.84649999999</v>
      </c>
      <c r="W91" s="73">
        <v>0</v>
      </c>
      <c r="X91" s="73">
        <v>1066692.9665000001</v>
      </c>
      <c r="Y91" s="73">
        <v>0</v>
      </c>
      <c r="Z91" s="230"/>
      <c r="AA91" s="230"/>
      <c r="AB91" s="230"/>
      <c r="AC91" s="250">
        <f>V91</f>
        <v>663829.84649999999</v>
      </c>
      <c r="AD91" s="272"/>
      <c r="AE91" s="230"/>
      <c r="AF91" s="230"/>
      <c r="AG91" s="230"/>
      <c r="AH91" s="230"/>
      <c r="AI91" s="230"/>
      <c r="AJ91" s="230"/>
      <c r="AK91" s="230"/>
      <c r="AL91" s="230"/>
      <c r="AM91" s="230"/>
      <c r="AN91" s="230"/>
      <c r="AO91" s="230"/>
      <c r="AP91" s="230"/>
      <c r="AQ91" s="231"/>
      <c r="AR91" s="74" t="s">
        <v>40</v>
      </c>
      <c r="AT91" s="240" t="s">
        <v>446</v>
      </c>
      <c r="AU91" s="240" t="e">
        <f t="shared" si="2"/>
        <v>#REF!</v>
      </c>
    </row>
    <row r="92" spans="1:52" ht="83.25" customHeight="1" x14ac:dyDescent="0.25">
      <c r="A92" s="236" t="s">
        <v>819</v>
      </c>
      <c r="B92" s="192"/>
      <c r="C92" s="104" t="s">
        <v>33</v>
      </c>
      <c r="D92" s="65" t="s">
        <v>775</v>
      </c>
      <c r="E92" s="95" t="s">
        <v>794</v>
      </c>
      <c r="F92" s="104" t="s">
        <v>235</v>
      </c>
      <c r="G92" s="93">
        <v>60</v>
      </c>
      <c r="H92" s="70" t="s">
        <v>35</v>
      </c>
      <c r="I92" s="70">
        <v>2023</v>
      </c>
      <c r="J92" s="70">
        <v>2024</v>
      </c>
      <c r="K92" s="70" t="s">
        <v>37</v>
      </c>
      <c r="L92" s="70" t="s">
        <v>37</v>
      </c>
      <c r="M92" s="70"/>
      <c r="N92" s="70"/>
      <c r="O92" s="70" t="s">
        <v>38</v>
      </c>
      <c r="P92" s="70" t="s">
        <v>39</v>
      </c>
      <c r="Q92" s="78" t="s">
        <v>92</v>
      </c>
      <c r="R92" s="72">
        <v>1</v>
      </c>
      <c r="S92" s="70"/>
      <c r="T92" s="70"/>
      <c r="U92" s="73">
        <v>0</v>
      </c>
      <c r="V92" s="73">
        <v>2392700.08</v>
      </c>
      <c r="W92" s="73">
        <v>9570800.3200000003</v>
      </c>
      <c r="X92" s="73">
        <v>11963500.4</v>
      </c>
      <c r="Y92" s="73"/>
      <c r="Z92" s="230"/>
      <c r="AA92" s="230"/>
      <c r="AB92" s="230"/>
      <c r="AC92" s="250">
        <v>890100</v>
      </c>
      <c r="AD92" s="273">
        <v>245000.04</v>
      </c>
      <c r="AE92" s="251"/>
      <c r="AF92" s="251"/>
      <c r="AG92" s="251"/>
      <c r="AH92" s="250">
        <v>122500</v>
      </c>
      <c r="AI92" s="250">
        <v>245000.04</v>
      </c>
      <c r="AJ92" s="250">
        <v>890100</v>
      </c>
      <c r="AK92" s="230"/>
      <c r="AL92" s="230"/>
      <c r="AM92" s="230"/>
      <c r="AN92" s="230"/>
      <c r="AO92" s="230"/>
      <c r="AP92" s="230"/>
      <c r="AQ92" s="231"/>
      <c r="AR92" s="74" t="s">
        <v>40</v>
      </c>
      <c r="AT92" s="252"/>
      <c r="AU92" s="252"/>
    </row>
    <row r="93" spans="1:52" ht="83.25" customHeight="1" x14ac:dyDescent="0.25">
      <c r="A93" s="236" t="s">
        <v>820</v>
      </c>
      <c r="B93" s="192"/>
      <c r="C93" s="104" t="s">
        <v>33</v>
      </c>
      <c r="D93" s="65" t="s">
        <v>775</v>
      </c>
      <c r="E93" s="95" t="s">
        <v>780</v>
      </c>
      <c r="F93" s="104" t="s">
        <v>853</v>
      </c>
      <c r="G93" s="93">
        <v>24</v>
      </c>
      <c r="H93" s="70" t="s">
        <v>35</v>
      </c>
      <c r="I93" s="70">
        <v>2023</v>
      </c>
      <c r="J93" s="70">
        <v>2024</v>
      </c>
      <c r="K93" s="70"/>
      <c r="L93" s="70" t="s">
        <v>37</v>
      </c>
      <c r="M93" s="70"/>
      <c r="N93" s="70"/>
      <c r="O93" s="70" t="s">
        <v>38</v>
      </c>
      <c r="P93" s="70" t="s">
        <v>39</v>
      </c>
      <c r="Q93" s="7" t="s">
        <v>781</v>
      </c>
      <c r="R93" s="72">
        <v>1</v>
      </c>
      <c r="S93" s="70" t="s">
        <v>35</v>
      </c>
      <c r="T93" s="70" t="s">
        <v>35</v>
      </c>
      <c r="U93" s="73">
        <v>9836727.3300000001</v>
      </c>
      <c r="V93" s="73">
        <v>29510182</v>
      </c>
      <c r="W93" s="73">
        <v>19673454.670000002</v>
      </c>
      <c r="X93" s="73">
        <f>SUM(U93:W93)</f>
        <v>59020364</v>
      </c>
      <c r="Y93" s="73"/>
      <c r="Z93" s="230"/>
      <c r="AA93" s="230"/>
      <c r="AB93" s="230"/>
      <c r="AC93" s="87">
        <v>2366700</v>
      </c>
      <c r="AD93" s="268">
        <v>2615300</v>
      </c>
      <c r="AE93" s="87">
        <v>3895340</v>
      </c>
      <c r="AF93" s="87">
        <v>286260</v>
      </c>
      <c r="AG93" s="87">
        <v>2315550</v>
      </c>
      <c r="AH93" s="87">
        <v>140460</v>
      </c>
      <c r="AI93" s="87">
        <v>662680</v>
      </c>
      <c r="AJ93" s="87">
        <v>6791240</v>
      </c>
      <c r="AK93" s="251"/>
      <c r="AL93" s="87">
        <v>3906652</v>
      </c>
      <c r="AM93" s="87">
        <v>3350000</v>
      </c>
      <c r="AN93" s="87">
        <v>2850000</v>
      </c>
      <c r="AO93" s="87">
        <v>330000</v>
      </c>
      <c r="AP93" s="253"/>
      <c r="AQ93" s="231"/>
      <c r="AR93" s="74" t="s">
        <v>40</v>
      </c>
      <c r="AT93" s="252"/>
      <c r="AU93" s="252"/>
    </row>
    <row r="94" spans="1:52" ht="52.5" customHeight="1" x14ac:dyDescent="0.3">
      <c r="A94" s="236" t="s">
        <v>821</v>
      </c>
      <c r="B94" s="190"/>
      <c r="C94" s="142" t="s">
        <v>33</v>
      </c>
      <c r="D94" s="65" t="s">
        <v>775</v>
      </c>
      <c r="E94" s="136" t="s">
        <v>706</v>
      </c>
      <c r="F94" s="135" t="s">
        <v>722</v>
      </c>
      <c r="G94" s="143">
        <v>36</v>
      </c>
      <c r="H94" s="135" t="s">
        <v>35</v>
      </c>
      <c r="I94" s="145">
        <v>2023</v>
      </c>
      <c r="J94" s="135">
        <v>2023</v>
      </c>
      <c r="K94" s="135" t="s">
        <v>36</v>
      </c>
      <c r="L94" s="137" t="s">
        <v>50</v>
      </c>
      <c r="M94" s="84" t="s">
        <v>36</v>
      </c>
      <c r="N94" s="135" t="s">
        <v>52</v>
      </c>
      <c r="O94" s="138" t="s">
        <v>38</v>
      </c>
      <c r="P94" s="70" t="s">
        <v>39</v>
      </c>
      <c r="Q94" s="138" t="s">
        <v>708</v>
      </c>
      <c r="R94" s="83"/>
      <c r="S94" s="139" t="s">
        <v>35</v>
      </c>
      <c r="T94" s="139"/>
      <c r="U94" s="139">
        <v>0</v>
      </c>
      <c r="V94" s="94">
        <v>8461937.5</v>
      </c>
      <c r="W94" s="94">
        <f>19750959.04-V94</f>
        <v>11289021.539999999</v>
      </c>
      <c r="X94" s="73">
        <v>19750959.039999999</v>
      </c>
      <c r="Y94" s="141" t="s">
        <v>37</v>
      </c>
      <c r="Z94" s="141"/>
      <c r="AA94" s="141" t="s">
        <v>709</v>
      </c>
      <c r="AB94" s="94"/>
      <c r="AC94" s="87">
        <v>2793995.334995003</v>
      </c>
      <c r="AD94" s="268">
        <v>965249.57593033079</v>
      </c>
      <c r="AE94" s="87">
        <v>782540.38615432824</v>
      </c>
      <c r="AF94" s="87">
        <v>951285.88678384339</v>
      </c>
      <c r="AG94" s="87">
        <v>804374.64660860901</v>
      </c>
      <c r="AH94" s="87">
        <v>645318.38155038108</v>
      </c>
      <c r="AI94" s="87">
        <v>782540.39285745041</v>
      </c>
      <c r="AJ94" s="87">
        <v>736632.8951200539</v>
      </c>
      <c r="AK94" s="195"/>
      <c r="AL94" s="195"/>
      <c r="AM94" s="195"/>
      <c r="AN94" s="195"/>
      <c r="AO94" s="195"/>
      <c r="AP94" s="136" t="s">
        <v>35</v>
      </c>
      <c r="AQ94" s="135"/>
      <c r="AR94" s="74" t="s">
        <v>40</v>
      </c>
      <c r="AT94" s="239"/>
      <c r="AU94" s="239"/>
      <c r="AV94" s="239"/>
      <c r="AW94" s="239"/>
      <c r="AX94" s="239"/>
      <c r="AY94" s="239"/>
      <c r="AZ94" s="239"/>
    </row>
    <row r="95" spans="1:52" ht="40.5" customHeight="1" x14ac:dyDescent="0.3">
      <c r="A95" s="236" t="s">
        <v>822</v>
      </c>
      <c r="B95" s="190"/>
      <c r="C95" s="142" t="s">
        <v>33</v>
      </c>
      <c r="D95" s="65" t="s">
        <v>775</v>
      </c>
      <c r="E95" s="136" t="s">
        <v>710</v>
      </c>
      <c r="F95" s="135" t="s">
        <v>711</v>
      </c>
      <c r="G95" s="143">
        <v>60</v>
      </c>
      <c r="H95" s="135" t="s">
        <v>35</v>
      </c>
      <c r="I95" s="145">
        <v>2023</v>
      </c>
      <c r="J95" s="135">
        <v>2023</v>
      </c>
      <c r="K95" s="135" t="s">
        <v>36</v>
      </c>
      <c r="L95" s="137" t="s">
        <v>50</v>
      </c>
      <c r="M95" s="84" t="s">
        <v>36</v>
      </c>
      <c r="N95" s="135" t="s">
        <v>55</v>
      </c>
      <c r="O95" s="138" t="s">
        <v>38</v>
      </c>
      <c r="P95" s="70" t="s">
        <v>39</v>
      </c>
      <c r="Q95" s="196" t="s">
        <v>712</v>
      </c>
      <c r="R95" s="12">
        <v>1</v>
      </c>
      <c r="S95" s="139" t="s">
        <v>35</v>
      </c>
      <c r="T95" s="139"/>
      <c r="U95" s="139">
        <f>0</f>
        <v>0</v>
      </c>
      <c r="V95" s="134">
        <f>(1512471.2*1.1)/12*11</f>
        <v>1525075.1266666667</v>
      </c>
      <c r="W95" s="94">
        <f>(1663718.32*5)-V95</f>
        <v>6793516.4733333336</v>
      </c>
      <c r="X95" s="94">
        <f>SUM(V95:W95)</f>
        <v>8318591.6000000006</v>
      </c>
      <c r="Y95" s="141" t="s">
        <v>37</v>
      </c>
      <c r="Z95" s="141"/>
      <c r="AA95" s="141" t="s">
        <v>709</v>
      </c>
      <c r="AC95" s="87">
        <v>262323.20897133223</v>
      </c>
      <c r="AD95" s="268">
        <v>172310.34314783587</v>
      </c>
      <c r="AE95" s="87">
        <v>205743.69331084879</v>
      </c>
      <c r="AF95" s="87">
        <v>128589.80831928052</v>
      </c>
      <c r="AG95" s="87">
        <v>169738.54698145026</v>
      </c>
      <c r="AH95" s="87">
        <v>136305.19681843734</v>
      </c>
      <c r="AI95" s="87">
        <v>141448.78915120856</v>
      </c>
      <c r="AJ95" s="87">
        <v>308615.53996627318</v>
      </c>
      <c r="AK95" s="87"/>
      <c r="AL95" s="87"/>
      <c r="AM95" s="87"/>
      <c r="AN95" s="87"/>
      <c r="AO95" s="87"/>
      <c r="AP95" s="85" t="s">
        <v>35</v>
      </c>
      <c r="AQ95" s="135"/>
      <c r="AR95" s="74" t="s">
        <v>40</v>
      </c>
      <c r="AT95" s="239"/>
      <c r="AU95" s="239"/>
      <c r="AV95" s="239"/>
      <c r="AW95" s="239"/>
      <c r="AX95" s="239"/>
      <c r="AY95" s="239"/>
      <c r="AZ95" s="239"/>
    </row>
    <row r="96" spans="1:52" ht="76.5" x14ac:dyDescent="0.3">
      <c r="A96" s="236" t="s">
        <v>823</v>
      </c>
      <c r="B96" s="190"/>
      <c r="C96" s="142" t="s">
        <v>33</v>
      </c>
      <c r="D96" s="65" t="s">
        <v>775</v>
      </c>
      <c r="E96" s="136" t="s">
        <v>713</v>
      </c>
      <c r="F96" s="135" t="s">
        <v>714</v>
      </c>
      <c r="G96" s="143">
        <v>9</v>
      </c>
      <c r="H96" s="135" t="s">
        <v>35</v>
      </c>
      <c r="I96" s="145">
        <v>2023</v>
      </c>
      <c r="J96" s="135">
        <v>2023</v>
      </c>
      <c r="K96" s="135" t="s">
        <v>36</v>
      </c>
      <c r="L96" s="137" t="s">
        <v>50</v>
      </c>
      <c r="M96" s="84" t="s">
        <v>36</v>
      </c>
      <c r="N96" s="135" t="s">
        <v>55</v>
      </c>
      <c r="O96" s="138" t="s">
        <v>38</v>
      </c>
      <c r="P96" s="70" t="s">
        <v>39</v>
      </c>
      <c r="Q96" s="196" t="s">
        <v>715</v>
      </c>
      <c r="R96" s="12">
        <v>1</v>
      </c>
      <c r="S96" s="139"/>
      <c r="T96" s="139"/>
      <c r="U96" s="139">
        <f>1440837*1.2</f>
        <v>1729004.4</v>
      </c>
      <c r="V96" s="134"/>
      <c r="W96" s="94"/>
      <c r="X96" s="94">
        <f>SUM(U96:W96)</f>
        <v>1729004.4</v>
      </c>
      <c r="Y96" s="141" t="s">
        <v>37</v>
      </c>
      <c r="Z96" s="141"/>
      <c r="AA96" s="141" t="s">
        <v>709</v>
      </c>
      <c r="AB96" s="94"/>
      <c r="AC96" s="94">
        <v>848261.92</v>
      </c>
      <c r="AD96" s="262">
        <v>63649.95</v>
      </c>
      <c r="AE96" s="94">
        <v>140035.75</v>
      </c>
      <c r="AF96" s="94">
        <v>57927.19</v>
      </c>
      <c r="AG96" s="94">
        <v>193482.18</v>
      </c>
      <c r="AH96" s="94">
        <v>41324.32</v>
      </c>
      <c r="AI96" s="94">
        <v>91943.09</v>
      </c>
      <c r="AJ96" s="94">
        <v>292380</v>
      </c>
      <c r="AK96" s="135"/>
      <c r="AL96" s="135"/>
      <c r="AM96" s="135"/>
      <c r="AN96" s="135"/>
      <c r="AO96" s="135"/>
      <c r="AP96" s="136" t="s">
        <v>35</v>
      </c>
      <c r="AQ96" s="135"/>
      <c r="AR96" s="74" t="s">
        <v>40</v>
      </c>
      <c r="AT96" s="239"/>
      <c r="AU96" s="239"/>
      <c r="AV96" s="239"/>
      <c r="AW96" s="239"/>
      <c r="AX96" s="239"/>
      <c r="AY96" s="239"/>
      <c r="AZ96" s="239"/>
    </row>
    <row r="97" spans="1:52" ht="76.5" x14ac:dyDescent="0.3">
      <c r="A97" s="236" t="s">
        <v>824</v>
      </c>
      <c r="B97" s="190"/>
      <c r="C97" s="142" t="s">
        <v>33</v>
      </c>
      <c r="D97" s="65" t="s">
        <v>775</v>
      </c>
      <c r="E97" s="136" t="s">
        <v>716</v>
      </c>
      <c r="F97" s="135" t="s">
        <v>714</v>
      </c>
      <c r="G97" s="143">
        <v>12</v>
      </c>
      <c r="H97" s="135" t="s">
        <v>37</v>
      </c>
      <c r="I97" s="145">
        <v>2023</v>
      </c>
      <c r="J97" s="135">
        <v>2023</v>
      </c>
      <c r="K97" s="135" t="s">
        <v>36</v>
      </c>
      <c r="L97" s="137" t="s">
        <v>50</v>
      </c>
      <c r="M97" s="84" t="s">
        <v>36</v>
      </c>
      <c r="N97" s="135" t="s">
        <v>55</v>
      </c>
      <c r="O97" s="138" t="s">
        <v>38</v>
      </c>
      <c r="P97" s="138" t="s">
        <v>717</v>
      </c>
      <c r="Q97" s="138" t="s">
        <v>718</v>
      </c>
      <c r="R97" s="12">
        <v>1</v>
      </c>
      <c r="S97" s="139" t="s">
        <v>35</v>
      </c>
      <c r="T97" s="139" t="s">
        <v>37</v>
      </c>
      <c r="U97" s="139">
        <f>(4077000/18*9)*1.2</f>
        <v>2446200</v>
      </c>
      <c r="V97" s="139">
        <f>(4077000/18*3)*1.2</f>
        <v>815400</v>
      </c>
      <c r="W97" s="94"/>
      <c r="X97" s="94">
        <f>SUM(U97:W97)</f>
        <v>3261600</v>
      </c>
      <c r="Y97" s="141" t="s">
        <v>37</v>
      </c>
      <c r="Z97" s="141"/>
      <c r="AA97" s="141" t="s">
        <v>709</v>
      </c>
      <c r="AB97" s="94"/>
      <c r="AC97" s="94">
        <v>416608.32728641992</v>
      </c>
      <c r="AD97" s="262">
        <v>146036.74728038427</v>
      </c>
      <c r="AE97" s="94">
        <v>222986.66090824912</v>
      </c>
      <c r="AF97" s="94">
        <v>19174.873905697066</v>
      </c>
      <c r="AG97" s="94">
        <v>152949.25394047541</v>
      </c>
      <c r="AH97" s="94">
        <v>290788.50109137036</v>
      </c>
      <c r="AI97" s="94">
        <v>423923.52380262164</v>
      </c>
      <c r="AJ97" s="94">
        <v>773732.11178478203</v>
      </c>
      <c r="AK97" s="135"/>
      <c r="AL97" s="135"/>
      <c r="AM97" s="135"/>
      <c r="AN97" s="135"/>
      <c r="AO97" s="135"/>
      <c r="AP97" s="136" t="s">
        <v>35</v>
      </c>
      <c r="AQ97" s="135"/>
      <c r="AR97" s="74" t="s">
        <v>40</v>
      </c>
      <c r="AT97" s="239"/>
      <c r="AU97" s="239"/>
      <c r="AV97" s="239"/>
      <c r="AW97" s="239"/>
      <c r="AX97" s="239"/>
      <c r="AY97" s="239"/>
      <c r="AZ97" s="239"/>
    </row>
    <row r="98" spans="1:52" ht="76.5" x14ac:dyDescent="0.3">
      <c r="A98" s="236" t="s">
        <v>825</v>
      </c>
      <c r="B98" s="190"/>
      <c r="C98" s="142" t="s">
        <v>33</v>
      </c>
      <c r="D98" s="65" t="s">
        <v>775</v>
      </c>
      <c r="E98" s="136" t="s">
        <v>719</v>
      </c>
      <c r="F98" s="135" t="s">
        <v>714</v>
      </c>
      <c r="G98" s="143">
        <v>36</v>
      </c>
      <c r="H98" s="135"/>
      <c r="I98" s="145">
        <v>2023</v>
      </c>
      <c r="J98" s="135">
        <v>2023</v>
      </c>
      <c r="K98" s="135" t="s">
        <v>36</v>
      </c>
      <c r="L98" s="137" t="s">
        <v>50</v>
      </c>
      <c r="M98" s="135"/>
      <c r="N98" s="135" t="s">
        <v>35</v>
      </c>
      <c r="O98" s="138" t="s">
        <v>38</v>
      </c>
      <c r="P98" s="138" t="s">
        <v>717</v>
      </c>
      <c r="Q98" s="138" t="s">
        <v>718</v>
      </c>
      <c r="R98" s="138"/>
      <c r="S98" s="139"/>
      <c r="T98" s="139"/>
      <c r="U98" s="139">
        <v>0</v>
      </c>
      <c r="V98" s="139">
        <f>(4077000/18*9)*1.2</f>
        <v>2446200</v>
      </c>
      <c r="W98" s="141">
        <f>3261600/12*27</f>
        <v>7338600</v>
      </c>
      <c r="X98" s="141">
        <f>SUM(U98:W98)</f>
        <v>9784800</v>
      </c>
      <c r="Y98" s="141" t="s">
        <v>37</v>
      </c>
      <c r="Z98" s="141"/>
      <c r="AA98" s="141" t="s">
        <v>37</v>
      </c>
      <c r="AB98" s="141"/>
      <c r="AC98" s="94">
        <v>416608.32728641992</v>
      </c>
      <c r="AD98" s="262">
        <v>146036.74728038427</v>
      </c>
      <c r="AE98" s="94">
        <v>222986.66090824912</v>
      </c>
      <c r="AF98" s="94">
        <v>19174.873905697066</v>
      </c>
      <c r="AG98" s="94">
        <v>152949.25394047541</v>
      </c>
      <c r="AH98" s="94">
        <v>290788.50109137036</v>
      </c>
      <c r="AI98" s="94">
        <v>423923.52380262164</v>
      </c>
      <c r="AJ98" s="94">
        <v>773732.11178478203</v>
      </c>
      <c r="AK98" s="135"/>
      <c r="AL98" s="135"/>
      <c r="AM98" s="135"/>
      <c r="AN98" s="135"/>
      <c r="AO98" s="135"/>
      <c r="AP98" s="136" t="s">
        <v>35</v>
      </c>
      <c r="AQ98" s="135"/>
      <c r="AR98" s="74" t="s">
        <v>40</v>
      </c>
      <c r="AT98" s="239"/>
      <c r="AU98" s="239"/>
      <c r="AV98" s="239"/>
      <c r="AW98" s="239"/>
      <c r="AX98" s="239"/>
      <c r="AY98" s="239"/>
      <c r="AZ98" s="239"/>
    </row>
    <row r="99" spans="1:52" ht="60.75" customHeight="1" x14ac:dyDescent="0.3">
      <c r="A99" s="236" t="s">
        <v>826</v>
      </c>
      <c r="B99" s="190"/>
      <c r="C99" s="142" t="s">
        <v>33</v>
      </c>
      <c r="D99" s="104" t="s">
        <v>723</v>
      </c>
      <c r="E99" s="136" t="s">
        <v>728</v>
      </c>
      <c r="F99" s="135" t="s">
        <v>729</v>
      </c>
      <c r="G99" s="143">
        <v>60</v>
      </c>
      <c r="H99" s="135" t="s">
        <v>37</v>
      </c>
      <c r="I99" s="145">
        <v>2023</v>
      </c>
      <c r="J99" s="135">
        <v>2023</v>
      </c>
      <c r="K99" s="135"/>
      <c r="L99" s="137" t="s">
        <v>37</v>
      </c>
      <c r="M99" s="135"/>
      <c r="N99" s="135" t="s">
        <v>37</v>
      </c>
      <c r="O99" s="138" t="s">
        <v>38</v>
      </c>
      <c r="P99" s="70" t="s">
        <v>39</v>
      </c>
      <c r="Q99" s="138"/>
      <c r="R99" s="88">
        <v>1</v>
      </c>
      <c r="S99" s="139" t="s">
        <v>35</v>
      </c>
      <c r="T99" s="139" t="s">
        <v>35</v>
      </c>
      <c r="U99" s="139">
        <v>432000</v>
      </c>
      <c r="V99" s="134">
        <f>+U99*2</f>
        <v>864000</v>
      </c>
      <c r="W99" s="94">
        <f>+V99</f>
        <v>864000</v>
      </c>
      <c r="X99" s="94">
        <f>SUM(U99:W99)</f>
        <v>2160000</v>
      </c>
      <c r="Y99" s="94"/>
      <c r="Z99" s="94"/>
      <c r="AA99" s="94" t="s">
        <v>870</v>
      </c>
      <c r="AB99" s="94"/>
      <c r="AC99" s="94">
        <v>108000</v>
      </c>
      <c r="AD99" s="262">
        <v>72000</v>
      </c>
      <c r="AE99" s="94">
        <v>72000</v>
      </c>
      <c r="AF99" s="94">
        <v>36000</v>
      </c>
      <c r="AG99" s="94">
        <v>0</v>
      </c>
      <c r="AH99" s="94">
        <v>72000</v>
      </c>
      <c r="AI99" s="94">
        <v>144000</v>
      </c>
      <c r="AJ99" s="94">
        <v>360000</v>
      </c>
      <c r="AK99" s="114">
        <f>SUBTOTAL(9,AC99:AJ99)</f>
        <v>864000</v>
      </c>
      <c r="AL99" s="114">
        <f>SUBTOTAL(9,AC99:AJ99)</f>
        <v>864000</v>
      </c>
      <c r="AM99" s="254"/>
      <c r="AN99" s="254"/>
      <c r="AO99" s="254"/>
      <c r="AP99" s="136" t="s">
        <v>35</v>
      </c>
      <c r="AQ99" s="103" t="s">
        <v>726</v>
      </c>
      <c r="AR99" s="74" t="s">
        <v>727</v>
      </c>
      <c r="AT99" s="239"/>
      <c r="AU99" s="239"/>
      <c r="AV99" s="239"/>
      <c r="AW99" s="239"/>
      <c r="AX99" s="239"/>
      <c r="AY99" s="239"/>
      <c r="AZ99" s="239"/>
    </row>
    <row r="100" spans="1:52" ht="69" customHeight="1" x14ac:dyDescent="0.3">
      <c r="A100" s="236" t="s">
        <v>827</v>
      </c>
      <c r="B100" s="190"/>
      <c r="C100" s="142" t="s">
        <v>33</v>
      </c>
      <c r="D100" s="104" t="s">
        <v>723</v>
      </c>
      <c r="E100" s="136" t="s">
        <v>730</v>
      </c>
      <c r="F100" s="136" t="s">
        <v>725</v>
      </c>
      <c r="G100" s="136">
        <v>48</v>
      </c>
      <c r="H100" s="136" t="s">
        <v>35</v>
      </c>
      <c r="I100" s="136">
        <v>2023</v>
      </c>
      <c r="J100" s="136">
        <v>2024</v>
      </c>
      <c r="K100" s="136"/>
      <c r="L100" s="136" t="s">
        <v>37</v>
      </c>
      <c r="M100" s="136"/>
      <c r="N100" s="136" t="s">
        <v>37</v>
      </c>
      <c r="O100" s="136" t="s">
        <v>38</v>
      </c>
      <c r="P100" s="136" t="s">
        <v>39</v>
      </c>
      <c r="Q100" s="197"/>
      <c r="R100" s="88">
        <v>1</v>
      </c>
      <c r="S100" s="88" t="s">
        <v>35</v>
      </c>
      <c r="T100" s="88" t="s">
        <v>35</v>
      </c>
      <c r="U100" s="139">
        <v>700000</v>
      </c>
      <c r="V100" s="139">
        <v>700000</v>
      </c>
      <c r="W100" s="139">
        <v>700000</v>
      </c>
      <c r="X100" s="139">
        <f>+U100+V100+W100</f>
        <v>2100000</v>
      </c>
      <c r="Y100" s="141" t="s">
        <v>37</v>
      </c>
      <c r="Z100" s="198"/>
      <c r="AA100" s="152">
        <v>226120</v>
      </c>
      <c r="AB100" s="79" t="s">
        <v>179</v>
      </c>
      <c r="AC100" s="94">
        <v>50000</v>
      </c>
      <c r="AD100" s="262">
        <v>50000</v>
      </c>
      <c r="AE100" s="94">
        <v>200000</v>
      </c>
      <c r="AF100" s="94">
        <v>25000</v>
      </c>
      <c r="AG100" s="94">
        <v>200000</v>
      </c>
      <c r="AH100" s="94">
        <v>100000</v>
      </c>
      <c r="AI100" s="94">
        <v>50000</v>
      </c>
      <c r="AJ100" s="94">
        <v>25000</v>
      </c>
      <c r="AK100" s="199"/>
      <c r="AL100" s="199"/>
      <c r="AM100" s="199"/>
      <c r="AN100" s="199"/>
      <c r="AO100" s="199"/>
      <c r="AP100" s="200"/>
      <c r="AQ100" s="201"/>
      <c r="AR100" s="74" t="s">
        <v>40</v>
      </c>
      <c r="AT100" s="239"/>
      <c r="AU100" s="239"/>
      <c r="AV100" s="239"/>
      <c r="AW100" s="239"/>
      <c r="AX100" s="239"/>
      <c r="AY100" s="239"/>
      <c r="AZ100" s="239"/>
    </row>
    <row r="101" spans="1:52" ht="38.25" x14ac:dyDescent="0.3">
      <c r="A101" s="236" t="s">
        <v>828</v>
      </c>
      <c r="B101" s="190"/>
      <c r="C101" s="79" t="s">
        <v>33</v>
      </c>
      <c r="D101" s="142" t="s">
        <v>737</v>
      </c>
      <c r="E101" s="66" t="s">
        <v>746</v>
      </c>
      <c r="F101" s="79" t="s">
        <v>747</v>
      </c>
      <c r="G101" s="79">
        <v>12</v>
      </c>
      <c r="H101" s="79" t="s">
        <v>55</v>
      </c>
      <c r="I101" s="79">
        <v>2023</v>
      </c>
      <c r="J101" s="79">
        <v>2023</v>
      </c>
      <c r="K101" s="79" t="s">
        <v>37</v>
      </c>
      <c r="L101" s="80" t="s">
        <v>37</v>
      </c>
      <c r="M101" s="79"/>
      <c r="N101" s="80" t="s">
        <v>52</v>
      </c>
      <c r="O101" s="79" t="s">
        <v>38</v>
      </c>
      <c r="P101" s="80" t="s">
        <v>45</v>
      </c>
      <c r="Q101" s="80" t="s">
        <v>748</v>
      </c>
      <c r="R101" s="80">
        <v>2</v>
      </c>
      <c r="S101" s="164" t="s">
        <v>37</v>
      </c>
      <c r="T101" s="66" t="s">
        <v>37</v>
      </c>
      <c r="U101" s="194">
        <v>5040000</v>
      </c>
      <c r="V101" s="194">
        <v>0</v>
      </c>
      <c r="W101" s="194">
        <v>0</v>
      </c>
      <c r="X101" s="194">
        <v>5040000</v>
      </c>
      <c r="Y101" s="194">
        <v>0</v>
      </c>
      <c r="Z101" s="172"/>
      <c r="AA101" s="152" t="s">
        <v>129</v>
      </c>
      <c r="AB101" s="79" t="s">
        <v>130</v>
      </c>
      <c r="AC101" s="182">
        <v>1016431.28</v>
      </c>
      <c r="AD101" s="274">
        <v>405881.59</v>
      </c>
      <c r="AE101" s="182">
        <v>496038.83</v>
      </c>
      <c r="AF101" s="182">
        <v>227261.6</v>
      </c>
      <c r="AG101" s="182">
        <v>421966.14</v>
      </c>
      <c r="AH101" s="182">
        <v>297377.14</v>
      </c>
      <c r="AI101" s="182">
        <v>271668.40000000002</v>
      </c>
      <c r="AJ101" s="182">
        <v>1903375.03</v>
      </c>
      <c r="AK101" s="182"/>
      <c r="AL101" s="182"/>
      <c r="AM101" s="182"/>
      <c r="AN101" s="182"/>
      <c r="AO101" s="182"/>
      <c r="AP101" s="81"/>
      <c r="AQ101" s="181"/>
      <c r="AR101" s="97" t="s">
        <v>40</v>
      </c>
      <c r="AT101" s="239"/>
      <c r="AU101" s="239"/>
      <c r="AV101" s="239"/>
      <c r="AW101" s="239"/>
      <c r="AX101" s="239"/>
      <c r="AY101" s="239"/>
      <c r="AZ101" s="239"/>
    </row>
    <row r="102" spans="1:52" ht="38.25" x14ac:dyDescent="0.3">
      <c r="A102" s="236" t="s">
        <v>829</v>
      </c>
      <c r="B102" s="190"/>
      <c r="C102" s="79" t="s">
        <v>33</v>
      </c>
      <c r="D102" s="142" t="s">
        <v>737</v>
      </c>
      <c r="E102" s="202" t="s">
        <v>749</v>
      </c>
      <c r="F102" s="79" t="s">
        <v>54</v>
      </c>
      <c r="G102" s="203">
        <v>36</v>
      </c>
      <c r="H102" s="79" t="s">
        <v>55</v>
      </c>
      <c r="I102" s="79">
        <v>2023</v>
      </c>
      <c r="J102" s="79">
        <v>2023</v>
      </c>
      <c r="K102" s="79" t="s">
        <v>37</v>
      </c>
      <c r="L102" s="80" t="s">
        <v>37</v>
      </c>
      <c r="M102" s="79"/>
      <c r="N102" s="80" t="s">
        <v>52</v>
      </c>
      <c r="O102" s="79" t="s">
        <v>38</v>
      </c>
      <c r="P102" s="80" t="s">
        <v>45</v>
      </c>
      <c r="Q102" s="79" t="s">
        <v>56</v>
      </c>
      <c r="R102" s="80">
        <v>2</v>
      </c>
      <c r="S102" s="164" t="s">
        <v>37</v>
      </c>
      <c r="T102" s="66" t="s">
        <v>37</v>
      </c>
      <c r="U102" s="194">
        <v>1919333.33</v>
      </c>
      <c r="V102" s="194">
        <v>1833333.33</v>
      </c>
      <c r="W102" s="194">
        <v>2749999.9950000001</v>
      </c>
      <c r="X102" s="194">
        <v>6502666.6550000003</v>
      </c>
      <c r="Y102" s="194">
        <v>0</v>
      </c>
      <c r="Z102" s="204"/>
      <c r="AA102" s="152" t="s">
        <v>129</v>
      </c>
      <c r="AB102" s="79" t="s">
        <v>130</v>
      </c>
      <c r="AC102" s="205">
        <v>189305.41429388835</v>
      </c>
      <c r="AD102" s="275">
        <v>251455.0989412576</v>
      </c>
      <c r="AE102" s="205">
        <v>379953.9713563429</v>
      </c>
      <c r="AF102" s="205">
        <v>74585.696651300983</v>
      </c>
      <c r="AG102" s="205">
        <v>243035.44484309139</v>
      </c>
      <c r="AH102" s="205">
        <v>70573.605217644217</v>
      </c>
      <c r="AI102" s="205">
        <v>154409.42271697483</v>
      </c>
      <c r="AJ102" s="205">
        <v>556014.67597949982</v>
      </c>
      <c r="AK102" s="206"/>
      <c r="AL102" s="206"/>
      <c r="AM102" s="206"/>
      <c r="AN102" s="206"/>
      <c r="AO102" s="206"/>
      <c r="AP102" s="207"/>
      <c r="AQ102" s="255"/>
      <c r="AR102" s="97" t="s">
        <v>40</v>
      </c>
      <c r="AT102" s="239"/>
      <c r="AU102" s="239"/>
      <c r="AV102" s="239"/>
      <c r="AW102" s="239"/>
      <c r="AX102" s="239"/>
      <c r="AY102" s="239"/>
      <c r="AZ102" s="239"/>
    </row>
    <row r="103" spans="1:52" ht="140.25" x14ac:dyDescent="0.3">
      <c r="A103" s="236" t="s">
        <v>830</v>
      </c>
      <c r="B103" s="190"/>
      <c r="C103" s="79" t="s">
        <v>33</v>
      </c>
      <c r="D103" s="142" t="s">
        <v>737</v>
      </c>
      <c r="E103" s="202" t="s">
        <v>890</v>
      </c>
      <c r="F103" s="79" t="s">
        <v>54</v>
      </c>
      <c r="G103" s="203">
        <v>6</v>
      </c>
      <c r="H103" s="79" t="s">
        <v>55</v>
      </c>
      <c r="I103" s="79">
        <v>2023</v>
      </c>
      <c r="J103" s="79">
        <v>2023</v>
      </c>
      <c r="K103" s="79" t="s">
        <v>37</v>
      </c>
      <c r="L103" s="80" t="s">
        <v>37</v>
      </c>
      <c r="M103" s="203"/>
      <c r="N103" s="80" t="s">
        <v>52</v>
      </c>
      <c r="O103" s="79" t="s">
        <v>38</v>
      </c>
      <c r="P103" s="80" t="s">
        <v>45</v>
      </c>
      <c r="Q103" s="79" t="s">
        <v>56</v>
      </c>
      <c r="R103" s="80">
        <v>1</v>
      </c>
      <c r="S103" s="164" t="s">
        <v>37</v>
      </c>
      <c r="T103" s="66" t="s">
        <v>37</v>
      </c>
      <c r="U103" s="194">
        <v>19265319.899999999</v>
      </c>
      <c r="V103" s="194">
        <v>0</v>
      </c>
      <c r="W103" s="194">
        <v>0</v>
      </c>
      <c r="X103" s="194">
        <v>19265319.899999999</v>
      </c>
      <c r="Y103" s="194">
        <v>0</v>
      </c>
      <c r="Z103" s="204"/>
      <c r="AA103" s="152" t="s">
        <v>129</v>
      </c>
      <c r="AB103" s="79" t="s">
        <v>130</v>
      </c>
      <c r="AC103" s="205">
        <v>1900154.2401047093</v>
      </c>
      <c r="AD103" s="275">
        <v>2523982.0753748273</v>
      </c>
      <c r="AE103" s="205">
        <v>3813790.2838666285</v>
      </c>
      <c r="AF103" s="205">
        <v>748654.38092072948</v>
      </c>
      <c r="AG103" s="205">
        <v>2439469.7464775234</v>
      </c>
      <c r="AH103" s="205">
        <v>708382.9889069997</v>
      </c>
      <c r="AI103" s="205">
        <v>1549885.5137459873</v>
      </c>
      <c r="AJ103" s="205">
        <v>5581000.6706025936</v>
      </c>
      <c r="AK103" s="206"/>
      <c r="AL103" s="206"/>
      <c r="AM103" s="206"/>
      <c r="AN103" s="206"/>
      <c r="AO103" s="206"/>
      <c r="AP103" s="207"/>
      <c r="AQ103" s="255"/>
      <c r="AR103" s="97" t="s">
        <v>40</v>
      </c>
      <c r="AT103" s="239"/>
      <c r="AU103" s="239"/>
      <c r="AV103" s="239"/>
      <c r="AW103" s="239"/>
      <c r="AX103" s="239"/>
      <c r="AY103" s="239"/>
      <c r="AZ103" s="239"/>
    </row>
    <row r="104" spans="1:52" ht="89.25" x14ac:dyDescent="0.3">
      <c r="A104" s="236" t="s">
        <v>831</v>
      </c>
      <c r="B104" s="190"/>
      <c r="C104" s="203" t="s">
        <v>33</v>
      </c>
      <c r="D104" s="142" t="s">
        <v>737</v>
      </c>
      <c r="E104" s="202" t="s">
        <v>750</v>
      </c>
      <c r="F104" s="203" t="s">
        <v>54</v>
      </c>
      <c r="G104" s="203">
        <v>36</v>
      </c>
      <c r="H104" s="79" t="s">
        <v>55</v>
      </c>
      <c r="I104" s="79">
        <v>2023</v>
      </c>
      <c r="J104" s="79">
        <v>2023</v>
      </c>
      <c r="K104" s="79" t="s">
        <v>37</v>
      </c>
      <c r="L104" s="80" t="s">
        <v>37</v>
      </c>
      <c r="M104" s="203"/>
      <c r="N104" s="80" t="s">
        <v>52</v>
      </c>
      <c r="O104" s="79" t="s">
        <v>38</v>
      </c>
      <c r="P104" s="80" t="s">
        <v>45</v>
      </c>
      <c r="Q104" s="79" t="s">
        <v>56</v>
      </c>
      <c r="R104" s="80">
        <v>2</v>
      </c>
      <c r="S104" s="164" t="s">
        <v>37</v>
      </c>
      <c r="T104" s="66" t="s">
        <v>37</v>
      </c>
      <c r="U104" s="194">
        <v>1489858.27</v>
      </c>
      <c r="V104" s="194">
        <v>1489858.27</v>
      </c>
      <c r="W104" s="194">
        <v>1489858.27</v>
      </c>
      <c r="X104" s="194">
        <f>U104+V104+W104</f>
        <v>4469574.8100000005</v>
      </c>
      <c r="Y104" s="194">
        <v>0</v>
      </c>
      <c r="Z104" s="255"/>
      <c r="AA104" s="152" t="s">
        <v>129</v>
      </c>
      <c r="AB104" s="79" t="s">
        <v>130</v>
      </c>
      <c r="AC104" s="205">
        <v>146945.93827614392</v>
      </c>
      <c r="AD104" s="275">
        <v>195188.84647894948</v>
      </c>
      <c r="AE104" s="205">
        <v>294934.4741721286</v>
      </c>
      <c r="AF104" s="205">
        <v>57896.205543229989</v>
      </c>
      <c r="AG104" s="205">
        <v>188653.19626508467</v>
      </c>
      <c r="AH104" s="205">
        <v>54781.870211789836</v>
      </c>
      <c r="AI104" s="205">
        <v>119858.36530062801</v>
      </c>
      <c r="AJ104" s="205">
        <v>431599.37375204556</v>
      </c>
      <c r="AK104" s="206"/>
      <c r="AL104" s="206"/>
      <c r="AM104" s="206"/>
      <c r="AN104" s="206"/>
      <c r="AO104" s="206"/>
      <c r="AP104" s="255"/>
      <c r="AQ104" s="256"/>
      <c r="AR104" s="97" t="s">
        <v>40</v>
      </c>
      <c r="AT104" s="239"/>
      <c r="AU104" s="239"/>
      <c r="AV104" s="239"/>
      <c r="AW104" s="239"/>
      <c r="AX104" s="239"/>
      <c r="AY104" s="239"/>
      <c r="AZ104" s="239"/>
    </row>
    <row r="105" spans="1:52" ht="140.25" x14ac:dyDescent="0.3">
      <c r="A105" s="236" t="s">
        <v>832</v>
      </c>
      <c r="B105" s="190"/>
      <c r="C105" s="203" t="s">
        <v>33</v>
      </c>
      <c r="D105" s="142" t="s">
        <v>737</v>
      </c>
      <c r="E105" s="66" t="s">
        <v>751</v>
      </c>
      <c r="F105" s="203" t="s">
        <v>54</v>
      </c>
      <c r="G105" s="79">
        <v>12</v>
      </c>
      <c r="H105" s="79" t="s">
        <v>55</v>
      </c>
      <c r="I105" s="79">
        <v>2023</v>
      </c>
      <c r="J105" s="79">
        <v>2023</v>
      </c>
      <c r="K105" s="79" t="s">
        <v>37</v>
      </c>
      <c r="L105" s="80" t="s">
        <v>37</v>
      </c>
      <c r="M105" s="203"/>
      <c r="N105" s="80" t="s">
        <v>52</v>
      </c>
      <c r="O105" s="79" t="s">
        <v>38</v>
      </c>
      <c r="P105" s="80" t="s">
        <v>45</v>
      </c>
      <c r="Q105" s="79" t="s">
        <v>56</v>
      </c>
      <c r="R105" s="80">
        <v>3</v>
      </c>
      <c r="S105" s="164" t="s">
        <v>37</v>
      </c>
      <c r="T105" s="66" t="s">
        <v>37</v>
      </c>
      <c r="U105" s="194">
        <v>7951774.0750000002</v>
      </c>
      <c r="V105" s="194">
        <v>7951774.0750000002</v>
      </c>
      <c r="W105" s="208">
        <v>0</v>
      </c>
      <c r="X105" s="194">
        <v>15903548.15</v>
      </c>
      <c r="Y105" s="194">
        <v>0</v>
      </c>
      <c r="Z105" s="181"/>
      <c r="AA105" s="152" t="s">
        <v>129</v>
      </c>
      <c r="AB105" s="79" t="s">
        <v>130</v>
      </c>
      <c r="AC105" s="205">
        <v>784289.97303937597</v>
      </c>
      <c r="AD105" s="275">
        <v>1041775.3422682718</v>
      </c>
      <c r="AE105" s="205">
        <v>1574144.5698359543</v>
      </c>
      <c r="AF105" s="205">
        <v>309007.61203247041</v>
      </c>
      <c r="AG105" s="205">
        <v>1006892.8202322139</v>
      </c>
      <c r="AH105" s="205">
        <v>292385.56720574846</v>
      </c>
      <c r="AI105" s="205">
        <v>639716.31467294763</v>
      </c>
      <c r="AJ105" s="205">
        <v>2303561.8757130173</v>
      </c>
      <c r="AK105" s="205"/>
      <c r="AL105" s="205"/>
      <c r="AM105" s="205"/>
      <c r="AN105" s="205"/>
      <c r="AO105" s="205"/>
      <c r="AP105" s="181"/>
      <c r="AQ105" s="155"/>
      <c r="AR105" s="97" t="s">
        <v>40</v>
      </c>
      <c r="AT105" s="239"/>
      <c r="AU105" s="239"/>
      <c r="AV105" s="239"/>
      <c r="AW105" s="239"/>
      <c r="AX105" s="239"/>
      <c r="AY105" s="239"/>
      <c r="AZ105" s="239"/>
    </row>
    <row r="106" spans="1:52" ht="38.25" x14ac:dyDescent="0.3">
      <c r="A106" s="236" t="s">
        <v>833</v>
      </c>
      <c r="B106" s="190"/>
      <c r="C106" s="79" t="s">
        <v>33</v>
      </c>
      <c r="D106" s="142" t="s">
        <v>737</v>
      </c>
      <c r="E106" s="66" t="s">
        <v>752</v>
      </c>
      <c r="F106" s="79" t="s">
        <v>68</v>
      </c>
      <c r="G106" s="79">
        <v>24</v>
      </c>
      <c r="H106" s="79" t="s">
        <v>37</v>
      </c>
      <c r="I106" s="79">
        <v>2023</v>
      </c>
      <c r="J106" s="79">
        <v>2024</v>
      </c>
      <c r="K106" s="79" t="s">
        <v>37</v>
      </c>
      <c r="L106" s="79" t="s">
        <v>37</v>
      </c>
      <c r="M106" s="79"/>
      <c r="N106" s="79" t="s">
        <v>35</v>
      </c>
      <c r="O106" s="79" t="s">
        <v>38</v>
      </c>
      <c r="P106" s="79" t="s">
        <v>45</v>
      </c>
      <c r="Q106" s="79" t="s">
        <v>753</v>
      </c>
      <c r="R106" s="80">
        <v>2</v>
      </c>
      <c r="S106" s="79" t="s">
        <v>37</v>
      </c>
      <c r="T106" s="79" t="s">
        <v>37</v>
      </c>
      <c r="U106" s="209">
        <v>0</v>
      </c>
      <c r="V106" s="194">
        <v>793556.6</v>
      </c>
      <c r="W106" s="194">
        <v>779756.6</v>
      </c>
      <c r="X106" s="194">
        <f>SUM(V106:W106)</f>
        <v>1573313.2</v>
      </c>
      <c r="Y106" s="194">
        <v>0</v>
      </c>
      <c r="Z106" s="181"/>
      <c r="AA106" s="181"/>
      <c r="AB106" s="181"/>
      <c r="AC106" s="132">
        <v>158713.38</v>
      </c>
      <c r="AD106" s="276">
        <v>79356.69</v>
      </c>
      <c r="AE106" s="132">
        <v>79356.69</v>
      </c>
      <c r="AF106" s="132">
        <v>27774.841500000002</v>
      </c>
      <c r="AG106" s="132">
        <v>79356.69</v>
      </c>
      <c r="AH106" s="132">
        <v>47614.014000000003</v>
      </c>
      <c r="AI106" s="132">
        <v>59517.517500000002</v>
      </c>
      <c r="AJ106" s="132">
        <v>261877.07700000002</v>
      </c>
      <c r="AK106" s="132"/>
      <c r="AL106" s="132"/>
      <c r="AM106" s="132"/>
      <c r="AN106" s="132"/>
      <c r="AO106" s="132"/>
      <c r="AP106" s="181"/>
      <c r="AQ106" s="257"/>
      <c r="AR106" s="97" t="s">
        <v>40</v>
      </c>
      <c r="AT106" s="239"/>
      <c r="AU106" s="239"/>
      <c r="AV106" s="239"/>
      <c r="AW106" s="239"/>
      <c r="AX106" s="239"/>
      <c r="AY106" s="239"/>
      <c r="AZ106" s="239"/>
    </row>
    <row r="107" spans="1:52" ht="25.5" x14ac:dyDescent="0.3">
      <c r="A107" s="236" t="s">
        <v>834</v>
      </c>
      <c r="B107" s="190"/>
      <c r="C107" s="79" t="s">
        <v>33</v>
      </c>
      <c r="D107" s="142" t="s">
        <v>737</v>
      </c>
      <c r="E107" s="66" t="s">
        <v>754</v>
      </c>
      <c r="F107" s="79" t="s">
        <v>755</v>
      </c>
      <c r="G107" s="79">
        <v>36</v>
      </c>
      <c r="H107" s="79" t="s">
        <v>35</v>
      </c>
      <c r="I107" s="79">
        <v>2023</v>
      </c>
      <c r="J107" s="79">
        <v>2024</v>
      </c>
      <c r="K107" s="79" t="s">
        <v>37</v>
      </c>
      <c r="L107" s="79" t="s">
        <v>37</v>
      </c>
      <c r="M107" s="79"/>
      <c r="N107" s="79" t="s">
        <v>35</v>
      </c>
      <c r="O107" s="79" t="s">
        <v>38</v>
      </c>
      <c r="P107" s="80" t="s">
        <v>45</v>
      </c>
      <c r="Q107" s="79" t="s">
        <v>218</v>
      </c>
      <c r="R107" s="80">
        <v>3</v>
      </c>
      <c r="S107" s="79" t="s">
        <v>37</v>
      </c>
      <c r="T107" s="79" t="s">
        <v>50</v>
      </c>
      <c r="U107" s="194">
        <v>0</v>
      </c>
      <c r="V107" s="194">
        <v>4169000</v>
      </c>
      <c r="W107" s="194">
        <v>13434400</v>
      </c>
      <c r="X107" s="194">
        <f>SUBTOTAL(9,V107:W107)</f>
        <v>17603400</v>
      </c>
      <c r="Y107" s="194">
        <v>0</v>
      </c>
      <c r="Z107" s="172"/>
      <c r="AA107" s="82"/>
      <c r="AB107" s="148"/>
      <c r="AC107" s="132">
        <v>833800</v>
      </c>
      <c r="AD107" s="276">
        <v>416900</v>
      </c>
      <c r="AE107" s="132">
        <v>416900</v>
      </c>
      <c r="AF107" s="132">
        <v>145915</v>
      </c>
      <c r="AG107" s="132">
        <v>416900</v>
      </c>
      <c r="AH107" s="132">
        <v>250140</v>
      </c>
      <c r="AI107" s="132">
        <v>312675</v>
      </c>
      <c r="AJ107" s="132">
        <v>1375770</v>
      </c>
      <c r="AK107" s="132"/>
      <c r="AL107" s="132"/>
      <c r="AM107" s="132"/>
      <c r="AN107" s="132"/>
      <c r="AO107" s="132"/>
      <c r="AP107" s="80"/>
      <c r="AQ107" s="66"/>
      <c r="AR107" s="97" t="s">
        <v>40</v>
      </c>
      <c r="AT107" s="239"/>
      <c r="AU107" s="239"/>
      <c r="AV107" s="239"/>
      <c r="AW107" s="239"/>
      <c r="AX107" s="239"/>
      <c r="AY107" s="239"/>
      <c r="AZ107" s="239"/>
    </row>
    <row r="108" spans="1:52" ht="114.75" x14ac:dyDescent="0.3">
      <c r="A108" s="236" t="s">
        <v>835</v>
      </c>
      <c r="B108" s="190"/>
      <c r="C108" s="79" t="s">
        <v>33</v>
      </c>
      <c r="D108" s="142" t="s">
        <v>737</v>
      </c>
      <c r="E108" s="66" t="s">
        <v>757</v>
      </c>
      <c r="F108" s="79" t="s">
        <v>66</v>
      </c>
      <c r="G108" s="79">
        <v>12</v>
      </c>
      <c r="H108" s="79" t="s">
        <v>35</v>
      </c>
      <c r="I108" s="79">
        <v>2023</v>
      </c>
      <c r="J108" s="79">
        <v>2023</v>
      </c>
      <c r="K108" s="79" t="s">
        <v>37</v>
      </c>
      <c r="L108" s="80" t="s">
        <v>37</v>
      </c>
      <c r="M108" s="79"/>
      <c r="N108" s="80" t="s">
        <v>758</v>
      </c>
      <c r="O108" s="79" t="s">
        <v>38</v>
      </c>
      <c r="P108" s="80" t="s">
        <v>45</v>
      </c>
      <c r="Q108" s="79" t="s">
        <v>49</v>
      </c>
      <c r="R108" s="80">
        <v>1</v>
      </c>
      <c r="S108" s="180" t="s">
        <v>37</v>
      </c>
      <c r="T108" s="210" t="s">
        <v>50</v>
      </c>
      <c r="U108" s="194">
        <v>13070703.359999999</v>
      </c>
      <c r="V108" s="194">
        <v>0</v>
      </c>
      <c r="W108" s="194">
        <v>0</v>
      </c>
      <c r="X108" s="194">
        <v>13070703.359999999</v>
      </c>
      <c r="Y108" s="194">
        <v>0</v>
      </c>
      <c r="Z108" s="172"/>
      <c r="AA108" s="164">
        <v>239787</v>
      </c>
      <c r="AB108" s="66" t="s">
        <v>130</v>
      </c>
      <c r="AC108" s="211">
        <v>1649851.7631296725</v>
      </c>
      <c r="AD108" s="277">
        <v>1523572.6689749737</v>
      </c>
      <c r="AE108" s="211">
        <v>2911909.5047024284</v>
      </c>
      <c r="AF108" s="211">
        <v>342130.84115781978</v>
      </c>
      <c r="AG108" s="211">
        <v>1287941.3890702671</v>
      </c>
      <c r="AH108" s="211">
        <v>745924.69554087031</v>
      </c>
      <c r="AI108" s="211">
        <v>992397.91973350139</v>
      </c>
      <c r="AJ108" s="211">
        <v>3616974.5776904835</v>
      </c>
      <c r="AK108" s="211"/>
      <c r="AL108" s="211"/>
      <c r="AM108" s="211"/>
      <c r="AN108" s="211"/>
      <c r="AO108" s="211"/>
      <c r="AP108" s="80"/>
      <c r="AQ108" s="66" t="s">
        <v>759</v>
      </c>
      <c r="AR108" s="97" t="s">
        <v>40</v>
      </c>
      <c r="AT108" s="239"/>
      <c r="AU108" s="239"/>
      <c r="AV108" s="239"/>
      <c r="AW108" s="239"/>
      <c r="AX108" s="239"/>
      <c r="AY108" s="239"/>
      <c r="AZ108" s="239"/>
    </row>
    <row r="109" spans="1:52" ht="45.75" customHeight="1" x14ac:dyDescent="0.3">
      <c r="A109" s="236" t="s">
        <v>836</v>
      </c>
      <c r="B109" s="190"/>
      <c r="C109" s="65" t="s">
        <v>33</v>
      </c>
      <c r="D109" s="142" t="s">
        <v>737</v>
      </c>
      <c r="E109" s="188" t="s">
        <v>760</v>
      </c>
      <c r="F109" s="65" t="s">
        <v>81</v>
      </c>
      <c r="G109" s="65">
        <v>36</v>
      </c>
      <c r="H109" s="65" t="s">
        <v>35</v>
      </c>
      <c r="I109" s="65">
        <v>2023</v>
      </c>
      <c r="J109" s="65">
        <v>2023</v>
      </c>
      <c r="K109" s="65" t="s">
        <v>37</v>
      </c>
      <c r="L109" s="65" t="s">
        <v>37</v>
      </c>
      <c r="M109" s="188"/>
      <c r="N109" s="65" t="s">
        <v>52</v>
      </c>
      <c r="O109" s="65" t="s">
        <v>38</v>
      </c>
      <c r="P109" s="65" t="s">
        <v>45</v>
      </c>
      <c r="Q109" s="65" t="s">
        <v>121</v>
      </c>
      <c r="R109" s="65">
        <v>3</v>
      </c>
      <c r="S109" s="65" t="s">
        <v>37</v>
      </c>
      <c r="T109" s="65" t="s">
        <v>50</v>
      </c>
      <c r="U109" s="194">
        <v>335420</v>
      </c>
      <c r="V109" s="194">
        <v>670840</v>
      </c>
      <c r="W109" s="194">
        <f>SUM(U109:V109)</f>
        <v>1006260</v>
      </c>
      <c r="X109" s="212">
        <f>SUM(U109:W109)</f>
        <v>2012520</v>
      </c>
      <c r="Y109" s="194">
        <v>0</v>
      </c>
      <c r="Z109" s="188"/>
      <c r="AA109" s="65" t="s">
        <v>129</v>
      </c>
      <c r="AB109" s="65" t="s">
        <v>130</v>
      </c>
      <c r="AC109" s="132">
        <v>84676.893530074696</v>
      </c>
      <c r="AD109" s="276">
        <v>78195.752830180631</v>
      </c>
      <c r="AE109" s="132">
        <v>149450.66981724976</v>
      </c>
      <c r="AF109" s="132">
        <v>17559.502894441928</v>
      </c>
      <c r="AG109" s="132">
        <v>66102.227068207139</v>
      </c>
      <c r="AH109" s="132">
        <v>38283.794603432681</v>
      </c>
      <c r="AI109" s="132">
        <v>50933.771667665023</v>
      </c>
      <c r="AJ109" s="132">
        <v>185637.387588749</v>
      </c>
      <c r="AK109" s="132"/>
      <c r="AL109" s="132"/>
      <c r="AM109" s="132"/>
      <c r="AN109" s="132"/>
      <c r="AO109" s="132"/>
      <c r="AP109" s="188"/>
      <c r="AQ109" s="188" t="s">
        <v>761</v>
      </c>
      <c r="AR109" s="99" t="s">
        <v>40</v>
      </c>
      <c r="AT109" s="239"/>
      <c r="AU109" s="239"/>
      <c r="AV109" s="239"/>
      <c r="AW109" s="239"/>
      <c r="AX109" s="239"/>
      <c r="AY109" s="239"/>
      <c r="AZ109" s="239"/>
    </row>
    <row r="110" spans="1:52" ht="89.25" x14ac:dyDescent="0.3">
      <c r="A110" s="236" t="s">
        <v>837</v>
      </c>
      <c r="B110" s="190"/>
      <c r="C110" s="79" t="s">
        <v>33</v>
      </c>
      <c r="D110" s="142" t="s">
        <v>737</v>
      </c>
      <c r="E110" s="66" t="s">
        <v>762</v>
      </c>
      <c r="F110" s="79" t="s">
        <v>74</v>
      </c>
      <c r="G110" s="79">
        <v>48</v>
      </c>
      <c r="H110" s="79" t="s">
        <v>55</v>
      </c>
      <c r="I110" s="79">
        <v>2023</v>
      </c>
      <c r="J110" s="79">
        <v>2023</v>
      </c>
      <c r="K110" s="65" t="s">
        <v>37</v>
      </c>
      <c r="L110" s="80" t="s">
        <v>37</v>
      </c>
      <c r="M110" s="151"/>
      <c r="N110" s="79" t="s">
        <v>35</v>
      </c>
      <c r="O110" s="79" t="s">
        <v>38</v>
      </c>
      <c r="P110" s="79" t="s">
        <v>45</v>
      </c>
      <c r="Q110" s="79" t="s">
        <v>362</v>
      </c>
      <c r="R110" s="80">
        <v>1</v>
      </c>
      <c r="S110" s="79" t="s">
        <v>37</v>
      </c>
      <c r="T110" s="79" t="s">
        <v>37</v>
      </c>
      <c r="U110" s="81">
        <v>1440000</v>
      </c>
      <c r="V110" s="81">
        <v>2100000</v>
      </c>
      <c r="W110" s="81">
        <v>5000000</v>
      </c>
      <c r="X110" s="81">
        <f>SUBTOTAL(9,U110:W110)</f>
        <v>8540000</v>
      </c>
      <c r="Y110" s="194">
        <v>0</v>
      </c>
      <c r="Z110" s="79"/>
      <c r="AA110" s="152" t="s">
        <v>129</v>
      </c>
      <c r="AB110" s="131" t="s">
        <v>130</v>
      </c>
      <c r="AC110" s="211">
        <v>265072.85852536553</v>
      </c>
      <c r="AD110" s="277">
        <v>244784.27187314327</v>
      </c>
      <c r="AE110" s="211">
        <v>467840.92572927044</v>
      </c>
      <c r="AF110" s="211">
        <v>54968.33235693755</v>
      </c>
      <c r="AG110" s="211">
        <v>206926.65440825722</v>
      </c>
      <c r="AH110" s="211">
        <v>119843.73124323014</v>
      </c>
      <c r="AI110" s="211">
        <v>159443.26590855682</v>
      </c>
      <c r="AJ110" s="211">
        <v>581119.95995523874</v>
      </c>
      <c r="AK110" s="211"/>
      <c r="AL110" s="211"/>
      <c r="AM110" s="211"/>
      <c r="AN110" s="211"/>
      <c r="AO110" s="211"/>
      <c r="AP110" s="170"/>
      <c r="AQ110" s="170"/>
      <c r="AR110" s="100" t="s">
        <v>40</v>
      </c>
      <c r="AT110" s="239"/>
      <c r="AU110" s="239"/>
      <c r="AV110" s="239"/>
      <c r="AW110" s="239"/>
      <c r="AX110" s="239"/>
      <c r="AY110" s="239"/>
      <c r="AZ110" s="239"/>
    </row>
    <row r="111" spans="1:52" ht="89.25" x14ac:dyDescent="0.3">
      <c r="A111" s="236" t="s">
        <v>838</v>
      </c>
      <c r="B111" s="190"/>
      <c r="C111" s="79" t="s">
        <v>33</v>
      </c>
      <c r="D111" s="142" t="s">
        <v>737</v>
      </c>
      <c r="E111" s="66" t="s">
        <v>763</v>
      </c>
      <c r="F111" s="79" t="s">
        <v>74</v>
      </c>
      <c r="G111" s="79">
        <v>48</v>
      </c>
      <c r="H111" s="79" t="s">
        <v>55</v>
      </c>
      <c r="I111" s="79">
        <v>2023</v>
      </c>
      <c r="J111" s="79">
        <v>2023</v>
      </c>
      <c r="K111" s="65" t="s">
        <v>37</v>
      </c>
      <c r="L111" s="80" t="s">
        <v>37</v>
      </c>
      <c r="M111" s="151"/>
      <c r="N111" s="79" t="s">
        <v>35</v>
      </c>
      <c r="O111" s="79" t="s">
        <v>38</v>
      </c>
      <c r="P111" s="79" t="s">
        <v>45</v>
      </c>
      <c r="Q111" s="79" t="s">
        <v>362</v>
      </c>
      <c r="R111" s="80">
        <v>1</v>
      </c>
      <c r="S111" s="79" t="s">
        <v>37</v>
      </c>
      <c r="T111" s="79" t="s">
        <v>37</v>
      </c>
      <c r="U111" s="81">
        <v>610000</v>
      </c>
      <c r="V111" s="81">
        <v>915000</v>
      </c>
      <c r="W111" s="81">
        <v>2135000</v>
      </c>
      <c r="X111" s="81">
        <f>SUBTOTAL(9,U111:W111)</f>
        <v>3660000</v>
      </c>
      <c r="Y111" s="194">
        <v>0</v>
      </c>
      <c r="Z111" s="79"/>
      <c r="AA111" s="152" t="s">
        <v>129</v>
      </c>
      <c r="AB111" s="131" t="s">
        <v>130</v>
      </c>
      <c r="AC111" s="211">
        <v>115496.03121462358</v>
      </c>
      <c r="AD111" s="277">
        <v>106656.00417329805</v>
      </c>
      <c r="AE111" s="211">
        <v>203844.9747820395</v>
      </c>
      <c r="AF111" s="211">
        <v>23950.487669808452</v>
      </c>
      <c r="AG111" s="211">
        <v>90160.899420740549</v>
      </c>
      <c r="AH111" s="211">
        <v>52217.62575597885</v>
      </c>
      <c r="AI111" s="211">
        <v>69471.708717300004</v>
      </c>
      <c r="AJ111" s="211">
        <v>253202.26826621103</v>
      </c>
      <c r="AK111" s="211"/>
      <c r="AL111" s="211"/>
      <c r="AM111" s="211"/>
      <c r="AN111" s="211"/>
      <c r="AO111" s="211"/>
      <c r="AP111" s="186"/>
      <c r="AQ111" s="65"/>
      <c r="AR111" s="100" t="s">
        <v>40</v>
      </c>
      <c r="AT111" s="239"/>
      <c r="AU111" s="239"/>
      <c r="AV111" s="239"/>
      <c r="AW111" s="239"/>
      <c r="AX111" s="239"/>
      <c r="AY111" s="239"/>
      <c r="AZ111" s="239"/>
    </row>
    <row r="112" spans="1:52" ht="76.5" x14ac:dyDescent="0.3">
      <c r="A112" s="236" t="s">
        <v>839</v>
      </c>
      <c r="B112" s="190"/>
      <c r="C112" s="79" t="s">
        <v>33</v>
      </c>
      <c r="D112" s="142" t="s">
        <v>737</v>
      </c>
      <c r="E112" s="66" t="s">
        <v>764</v>
      </c>
      <c r="F112" s="79" t="s">
        <v>74</v>
      </c>
      <c r="G112" s="79">
        <v>48</v>
      </c>
      <c r="H112" s="79" t="s">
        <v>35</v>
      </c>
      <c r="I112" s="79">
        <v>2023</v>
      </c>
      <c r="J112" s="79">
        <v>2023</v>
      </c>
      <c r="K112" s="65" t="s">
        <v>37</v>
      </c>
      <c r="L112" s="80" t="s">
        <v>37</v>
      </c>
      <c r="M112" s="151"/>
      <c r="N112" s="79" t="s">
        <v>52</v>
      </c>
      <c r="O112" s="79" t="s">
        <v>38</v>
      </c>
      <c r="P112" s="79" t="s">
        <v>45</v>
      </c>
      <c r="Q112" s="79" t="s">
        <v>243</v>
      </c>
      <c r="R112" s="80">
        <v>2</v>
      </c>
      <c r="S112" s="79" t="s">
        <v>37</v>
      </c>
      <c r="T112" s="79" t="s">
        <v>50</v>
      </c>
      <c r="U112" s="194">
        <v>531250</v>
      </c>
      <c r="V112" s="194">
        <v>2125000</v>
      </c>
      <c r="W112" s="194">
        <v>5843750</v>
      </c>
      <c r="X112" s="194">
        <f>SUM(U112:W112)</f>
        <v>8500000</v>
      </c>
      <c r="Y112" s="194">
        <v>0</v>
      </c>
      <c r="Z112" s="79"/>
      <c r="AA112" s="152" t="s">
        <v>129</v>
      </c>
      <c r="AB112" s="131" t="s">
        <v>130</v>
      </c>
      <c r="AC112" s="211">
        <v>268228.48779352481</v>
      </c>
      <c r="AD112" s="277">
        <v>247698.37034782319</v>
      </c>
      <c r="AE112" s="211">
        <v>473410.46055938001</v>
      </c>
      <c r="AF112" s="211">
        <v>55622.717265948799</v>
      </c>
      <c r="AG112" s="211">
        <v>209390.066960736</v>
      </c>
      <c r="AH112" s="211">
        <v>121270.4423294592</v>
      </c>
      <c r="AI112" s="211">
        <v>161341.40002651641</v>
      </c>
      <c r="AJ112" s="211">
        <v>588038.05471661198</v>
      </c>
      <c r="AK112" s="211"/>
      <c r="AL112" s="211"/>
      <c r="AM112" s="211"/>
      <c r="AN112" s="211"/>
      <c r="AO112" s="211"/>
      <c r="AP112" s="186"/>
      <c r="AQ112" s="65"/>
      <c r="AR112" s="100" t="s">
        <v>40</v>
      </c>
      <c r="AT112" s="239"/>
      <c r="AU112" s="239"/>
      <c r="AV112" s="239"/>
      <c r="AW112" s="239"/>
      <c r="AX112" s="239"/>
      <c r="AY112" s="239"/>
      <c r="AZ112" s="239"/>
    </row>
    <row r="113" spans="1:52" ht="51" x14ac:dyDescent="0.3">
      <c r="A113" s="236" t="s">
        <v>840</v>
      </c>
      <c r="B113" s="190"/>
      <c r="C113" s="79" t="s">
        <v>33</v>
      </c>
      <c r="D113" s="142" t="s">
        <v>737</v>
      </c>
      <c r="E113" s="66" t="s">
        <v>765</v>
      </c>
      <c r="F113" s="79" t="s">
        <v>74</v>
      </c>
      <c r="G113" s="79">
        <v>12</v>
      </c>
      <c r="H113" s="79" t="s">
        <v>35</v>
      </c>
      <c r="I113" s="79">
        <v>2023</v>
      </c>
      <c r="J113" s="79">
        <v>2023</v>
      </c>
      <c r="K113" s="65" t="s">
        <v>37</v>
      </c>
      <c r="L113" s="80" t="s">
        <v>37</v>
      </c>
      <c r="M113" s="151"/>
      <c r="N113" s="79" t="s">
        <v>52</v>
      </c>
      <c r="O113" s="79" t="s">
        <v>38</v>
      </c>
      <c r="P113" s="79" t="s">
        <v>45</v>
      </c>
      <c r="Q113" s="79" t="s">
        <v>243</v>
      </c>
      <c r="R113" s="80">
        <v>2</v>
      </c>
      <c r="S113" s="79" t="s">
        <v>37</v>
      </c>
      <c r="T113" s="79" t="s">
        <v>50</v>
      </c>
      <c r="U113" s="194">
        <v>1500000</v>
      </c>
      <c r="V113" s="194">
        <v>500000</v>
      </c>
      <c r="W113" s="194">
        <v>0</v>
      </c>
      <c r="X113" s="194">
        <f>SUBTOTAL(9,U113:W113)</f>
        <v>2000000</v>
      </c>
      <c r="Y113" s="194">
        <v>0</v>
      </c>
      <c r="Z113" s="79"/>
      <c r="AA113" s="152"/>
      <c r="AB113" s="131" t="s">
        <v>766</v>
      </c>
      <c r="AC113" s="132">
        <v>0</v>
      </c>
      <c r="AD113" s="276">
        <v>0</v>
      </c>
      <c r="AE113" s="211">
        <v>1950000</v>
      </c>
      <c r="AF113" s="132">
        <v>0</v>
      </c>
      <c r="AG113" s="132">
        <v>0</v>
      </c>
      <c r="AH113" s="132">
        <v>0</v>
      </c>
      <c r="AI113" s="211">
        <v>15000</v>
      </c>
      <c r="AJ113" s="211">
        <v>35000</v>
      </c>
      <c r="AK113" s="211"/>
      <c r="AL113" s="211"/>
      <c r="AM113" s="211"/>
      <c r="AN113" s="211"/>
      <c r="AO113" s="211"/>
      <c r="AP113" s="186"/>
      <c r="AQ113" s="65"/>
      <c r="AR113" s="100" t="s">
        <v>40</v>
      </c>
      <c r="AT113" s="239"/>
      <c r="AU113" s="239"/>
      <c r="AV113" s="239"/>
      <c r="AW113" s="239"/>
      <c r="AX113" s="239"/>
      <c r="AY113" s="239"/>
      <c r="AZ113" s="239"/>
    </row>
    <row r="114" spans="1:52" ht="51" x14ac:dyDescent="0.3">
      <c r="A114" s="236" t="s">
        <v>841</v>
      </c>
      <c r="B114" s="190"/>
      <c r="C114" s="79" t="s">
        <v>33</v>
      </c>
      <c r="D114" s="142" t="s">
        <v>737</v>
      </c>
      <c r="E114" s="188" t="s">
        <v>767</v>
      </c>
      <c r="F114" s="79" t="s">
        <v>74</v>
      </c>
      <c r="G114" s="79">
        <v>36</v>
      </c>
      <c r="H114" s="79" t="s">
        <v>55</v>
      </c>
      <c r="I114" s="79">
        <v>2023</v>
      </c>
      <c r="J114" s="79">
        <v>2023</v>
      </c>
      <c r="K114" s="65" t="s">
        <v>37</v>
      </c>
      <c r="L114" s="80" t="s">
        <v>37</v>
      </c>
      <c r="M114" s="151"/>
      <c r="N114" s="79" t="s">
        <v>35</v>
      </c>
      <c r="O114" s="79" t="s">
        <v>38</v>
      </c>
      <c r="P114" s="79" t="s">
        <v>45</v>
      </c>
      <c r="Q114" s="79" t="s">
        <v>75</v>
      </c>
      <c r="R114" s="80">
        <v>1</v>
      </c>
      <c r="S114" s="79" t="s">
        <v>37</v>
      </c>
      <c r="T114" s="79" t="s">
        <v>37</v>
      </c>
      <c r="U114" s="193">
        <v>416666.66</v>
      </c>
      <c r="V114" s="193">
        <v>1666666.67</v>
      </c>
      <c r="W114" s="193">
        <v>2916666.67</v>
      </c>
      <c r="X114" s="193">
        <f>SUBTOTAL(9,U114:W114)</f>
        <v>5000000</v>
      </c>
      <c r="Y114" s="212">
        <v>0</v>
      </c>
      <c r="Z114" s="193"/>
      <c r="AA114" s="193"/>
      <c r="AB114" s="193"/>
      <c r="AC114" s="132">
        <v>0</v>
      </c>
      <c r="AD114" s="276">
        <v>0</v>
      </c>
      <c r="AE114" s="132">
        <v>966666.66860000009</v>
      </c>
      <c r="AF114" s="132">
        <v>0</v>
      </c>
      <c r="AG114" s="132">
        <v>0</v>
      </c>
      <c r="AH114" s="132">
        <v>0</v>
      </c>
      <c r="AI114" s="132">
        <v>0</v>
      </c>
      <c r="AJ114" s="132">
        <v>700000.00140000007</v>
      </c>
      <c r="AK114" s="132"/>
      <c r="AL114" s="132"/>
      <c r="AM114" s="132"/>
      <c r="AN114" s="132"/>
      <c r="AO114" s="132"/>
      <c r="AP114" s="149"/>
      <c r="AQ114" s="188"/>
      <c r="AR114" s="99" t="s">
        <v>40</v>
      </c>
      <c r="AT114" s="239"/>
      <c r="AU114" s="239"/>
      <c r="AV114" s="239"/>
      <c r="AW114" s="239"/>
      <c r="AX114" s="239"/>
      <c r="AY114" s="239"/>
      <c r="AZ114" s="239"/>
    </row>
    <row r="115" spans="1:52" ht="30" x14ac:dyDescent="0.3">
      <c r="A115" s="236" t="s">
        <v>842</v>
      </c>
      <c r="B115" s="190"/>
      <c r="C115" s="104">
        <v>3990570925</v>
      </c>
      <c r="D115" s="142" t="s">
        <v>737</v>
      </c>
      <c r="E115" s="144" t="s">
        <v>768</v>
      </c>
      <c r="F115" s="104" t="s">
        <v>48</v>
      </c>
      <c r="G115" s="135">
        <v>12</v>
      </c>
      <c r="H115" s="79" t="s">
        <v>37</v>
      </c>
      <c r="I115" s="135">
        <v>2023</v>
      </c>
      <c r="J115" s="135">
        <v>2023</v>
      </c>
      <c r="K115" s="136" t="s">
        <v>37</v>
      </c>
      <c r="L115" s="135" t="s">
        <v>37</v>
      </c>
      <c r="M115" s="143"/>
      <c r="N115" s="135" t="s">
        <v>37</v>
      </c>
      <c r="O115" s="79" t="s">
        <v>38</v>
      </c>
      <c r="P115" s="79" t="s">
        <v>45</v>
      </c>
      <c r="Q115" s="71" t="s">
        <v>745</v>
      </c>
      <c r="R115" s="80">
        <v>2</v>
      </c>
      <c r="S115" s="79" t="s">
        <v>37</v>
      </c>
      <c r="T115" s="79" t="s">
        <v>37</v>
      </c>
      <c r="U115" s="213">
        <v>2000000</v>
      </c>
      <c r="V115" s="213">
        <v>0</v>
      </c>
      <c r="W115" s="138">
        <v>0</v>
      </c>
      <c r="X115" s="138">
        <f>+U115+V115</f>
        <v>2000000</v>
      </c>
      <c r="Y115" s="139"/>
      <c r="Z115" s="81">
        <v>0</v>
      </c>
      <c r="AA115" s="140"/>
      <c r="AB115" s="134"/>
      <c r="AC115" s="132">
        <v>0</v>
      </c>
      <c r="AD115" s="276">
        <v>0</v>
      </c>
      <c r="AE115" s="182">
        <v>2000000</v>
      </c>
      <c r="AF115" s="132">
        <v>0</v>
      </c>
      <c r="AG115" s="132">
        <v>0</v>
      </c>
      <c r="AH115" s="132">
        <v>0</v>
      </c>
      <c r="AI115" s="132">
        <v>0</v>
      </c>
      <c r="AJ115" s="182"/>
      <c r="AK115" s="182"/>
      <c r="AL115" s="182"/>
      <c r="AM115" s="182"/>
      <c r="AN115" s="182"/>
      <c r="AO115" s="182"/>
      <c r="AP115" s="103"/>
      <c r="AQ115" s="102"/>
      <c r="AR115" s="105" t="s">
        <v>40</v>
      </c>
      <c r="AT115" s="239"/>
      <c r="AU115" s="239"/>
      <c r="AV115" s="239"/>
      <c r="AW115" s="239"/>
      <c r="AX115" s="239"/>
      <c r="AY115" s="239"/>
      <c r="AZ115" s="239"/>
    </row>
    <row r="116" spans="1:52" ht="135" x14ac:dyDescent="0.3">
      <c r="A116" s="236" t="s">
        <v>843</v>
      </c>
      <c r="B116" s="190"/>
      <c r="C116" s="79" t="s">
        <v>33</v>
      </c>
      <c r="D116" s="65" t="s">
        <v>775</v>
      </c>
      <c r="E116" s="144" t="s">
        <v>769</v>
      </c>
      <c r="F116" s="104" t="s">
        <v>158</v>
      </c>
      <c r="G116" s="135">
        <v>24</v>
      </c>
      <c r="H116" s="79" t="s">
        <v>37</v>
      </c>
      <c r="I116" s="135">
        <v>2023</v>
      </c>
      <c r="J116" s="135">
        <v>2024</v>
      </c>
      <c r="K116" s="136" t="s">
        <v>37</v>
      </c>
      <c r="L116" s="135" t="s">
        <v>37</v>
      </c>
      <c r="M116" s="143"/>
      <c r="N116" s="135" t="s">
        <v>37</v>
      </c>
      <c r="O116" s="79" t="s">
        <v>38</v>
      </c>
      <c r="P116" s="79" t="s">
        <v>45</v>
      </c>
      <c r="Q116" s="71" t="s">
        <v>745</v>
      </c>
      <c r="R116" s="80">
        <v>3</v>
      </c>
      <c r="S116" s="79" t="s">
        <v>37</v>
      </c>
      <c r="T116" s="79" t="s">
        <v>37</v>
      </c>
      <c r="U116" s="213">
        <v>2637345</v>
      </c>
      <c r="V116" s="213">
        <v>2637345</v>
      </c>
      <c r="W116" s="138">
        <v>0</v>
      </c>
      <c r="X116" s="138">
        <f>+U116+V116</f>
        <v>5274690</v>
      </c>
      <c r="Y116" s="81">
        <v>0</v>
      </c>
      <c r="Z116" s="140"/>
      <c r="AA116" s="140"/>
      <c r="AB116" s="134"/>
      <c r="AC116" s="132">
        <v>527487</v>
      </c>
      <c r="AD116" s="276">
        <v>263743.5</v>
      </c>
      <c r="AE116" s="132">
        <v>263743.5</v>
      </c>
      <c r="AF116" s="132">
        <v>92310.225000000006</v>
      </c>
      <c r="AG116" s="132">
        <v>263743.5</v>
      </c>
      <c r="AH116" s="132">
        <v>158246.1</v>
      </c>
      <c r="AI116" s="132">
        <v>197807.625</v>
      </c>
      <c r="AJ116" s="182">
        <v>870353.55</v>
      </c>
      <c r="AK116" s="182"/>
      <c r="AL116" s="182"/>
      <c r="AM116" s="182"/>
      <c r="AN116" s="182"/>
      <c r="AO116" s="182"/>
      <c r="AP116" s="103"/>
      <c r="AQ116" s="102"/>
      <c r="AR116" s="105" t="s">
        <v>40</v>
      </c>
      <c r="AT116" s="239"/>
      <c r="AU116" s="239"/>
      <c r="AV116" s="239"/>
      <c r="AW116" s="239"/>
      <c r="AX116" s="239"/>
      <c r="AY116" s="239"/>
      <c r="AZ116" s="239"/>
    </row>
    <row r="117" spans="1:52" ht="76.5" x14ac:dyDescent="0.3">
      <c r="A117" s="236" t="s">
        <v>844</v>
      </c>
      <c r="B117" s="190"/>
      <c r="C117" s="65" t="s">
        <v>33</v>
      </c>
      <c r="D117" s="65" t="s">
        <v>775</v>
      </c>
      <c r="E117" s="66" t="s">
        <v>772</v>
      </c>
      <c r="F117" s="79" t="s">
        <v>235</v>
      </c>
      <c r="G117" s="214">
        <v>36</v>
      </c>
      <c r="H117" s="65" t="s">
        <v>35</v>
      </c>
      <c r="I117" s="65">
        <v>2023</v>
      </c>
      <c r="J117" s="65">
        <v>2023</v>
      </c>
      <c r="K117" s="79" t="s">
        <v>37</v>
      </c>
      <c r="L117" s="69" t="s">
        <v>37</v>
      </c>
      <c r="M117" s="65"/>
      <c r="N117" s="65" t="s">
        <v>37</v>
      </c>
      <c r="O117" s="215" t="s">
        <v>38</v>
      </c>
      <c r="P117" s="215" t="s">
        <v>45</v>
      </c>
      <c r="Q117" s="215" t="s">
        <v>773</v>
      </c>
      <c r="R117" s="216">
        <v>1</v>
      </c>
      <c r="S117" s="187" t="s">
        <v>37</v>
      </c>
      <c r="T117" s="187" t="s">
        <v>37</v>
      </c>
      <c r="U117" s="193">
        <v>1082185.2</v>
      </c>
      <c r="V117" s="193">
        <v>1082185.2</v>
      </c>
      <c r="W117" s="193">
        <v>1082185.2</v>
      </c>
      <c r="X117" s="193">
        <f>SUM(U117:W117)</f>
        <v>3246555.5999999996</v>
      </c>
      <c r="Y117" s="193">
        <v>0</v>
      </c>
      <c r="Z117" s="193"/>
      <c r="AA117" s="193" t="s">
        <v>129</v>
      </c>
      <c r="AB117" s="193"/>
      <c r="AC117" s="132">
        <v>742760</v>
      </c>
      <c r="AD117" s="276">
        <v>285820</v>
      </c>
      <c r="AE117" s="132">
        <v>11408</v>
      </c>
      <c r="AF117" s="132">
        <v>0</v>
      </c>
      <c r="AG117" s="132">
        <v>6844.8</v>
      </c>
      <c r="AH117" s="132">
        <v>0</v>
      </c>
      <c r="AI117" s="132">
        <v>880.4</v>
      </c>
      <c r="AJ117" s="132">
        <v>34472</v>
      </c>
      <c r="AK117" s="132"/>
      <c r="AL117" s="132"/>
      <c r="AM117" s="132"/>
      <c r="AN117" s="132"/>
      <c r="AO117" s="132"/>
      <c r="AP117" s="186"/>
      <c r="AQ117" s="65"/>
      <c r="AR117" s="98" t="s">
        <v>40</v>
      </c>
      <c r="AT117" s="239"/>
      <c r="AU117" s="239"/>
      <c r="AV117" s="239"/>
      <c r="AW117" s="239"/>
      <c r="AX117" s="239"/>
      <c r="AY117" s="239"/>
      <c r="AZ117" s="239"/>
    </row>
    <row r="118" spans="1:52" ht="76.5" x14ac:dyDescent="0.3">
      <c r="A118" s="236" t="s">
        <v>845</v>
      </c>
      <c r="B118" s="190"/>
      <c r="C118" s="142" t="s">
        <v>33</v>
      </c>
      <c r="D118" s="65" t="s">
        <v>775</v>
      </c>
      <c r="E118" s="79" t="s">
        <v>787</v>
      </c>
      <c r="F118" s="104" t="s">
        <v>300</v>
      </c>
      <c r="G118" s="93">
        <v>60</v>
      </c>
      <c r="H118" s="93" t="s">
        <v>35</v>
      </c>
      <c r="I118" s="93">
        <v>2023</v>
      </c>
      <c r="J118" s="93">
        <v>2024</v>
      </c>
      <c r="K118" s="31"/>
      <c r="L118" s="31" t="s">
        <v>37</v>
      </c>
      <c r="M118" s="31"/>
      <c r="N118" s="93" t="s">
        <v>37</v>
      </c>
      <c r="O118" s="93" t="s">
        <v>38</v>
      </c>
      <c r="P118" s="31" t="s">
        <v>39</v>
      </c>
      <c r="Q118" s="31" t="s">
        <v>177</v>
      </c>
      <c r="R118" s="32">
        <v>2</v>
      </c>
      <c r="S118" s="93" t="s">
        <v>37</v>
      </c>
      <c r="T118" s="93" t="s">
        <v>37</v>
      </c>
      <c r="U118" s="138">
        <v>0</v>
      </c>
      <c r="V118" s="94">
        <v>2021486.06</v>
      </c>
      <c r="W118" s="94">
        <v>10107430.32</v>
      </c>
      <c r="X118" s="94">
        <f>V118+W118</f>
        <v>12128916.380000001</v>
      </c>
      <c r="Y118" s="107">
        <v>0</v>
      </c>
      <c r="Z118" s="106" t="s">
        <v>37</v>
      </c>
      <c r="AA118" s="31"/>
      <c r="AB118" s="31"/>
      <c r="AC118" s="94"/>
      <c r="AD118" s="268">
        <v>2021486.06</v>
      </c>
      <c r="AE118" s="87"/>
      <c r="AF118" s="87"/>
      <c r="AG118" s="87"/>
      <c r="AH118" s="87"/>
      <c r="AI118" s="87"/>
      <c r="AJ118" s="87"/>
      <c r="AK118" s="149"/>
      <c r="AL118" s="149"/>
      <c r="AM118" s="149"/>
      <c r="AN118" s="149"/>
      <c r="AO118" s="149"/>
      <c r="AP118" s="149"/>
      <c r="AQ118" s="135" t="s">
        <v>790</v>
      </c>
      <c r="AR118" s="145" t="s">
        <v>40</v>
      </c>
      <c r="AT118" s="239"/>
      <c r="AU118" s="239"/>
      <c r="AV118" s="239"/>
      <c r="AW118" s="239"/>
      <c r="AX118" s="239"/>
      <c r="AY118" s="239"/>
      <c r="AZ118" s="239"/>
    </row>
    <row r="119" spans="1:52" ht="76.5" x14ac:dyDescent="0.3">
      <c r="A119" s="236" t="s">
        <v>846</v>
      </c>
      <c r="B119" s="190"/>
      <c r="C119" s="142" t="s">
        <v>33</v>
      </c>
      <c r="D119" s="65" t="s">
        <v>775</v>
      </c>
      <c r="E119" s="136" t="s">
        <v>788</v>
      </c>
      <c r="F119" s="91" t="s">
        <v>300</v>
      </c>
      <c r="G119" s="135">
        <v>3</v>
      </c>
      <c r="H119" s="135" t="s">
        <v>37</v>
      </c>
      <c r="I119" s="135">
        <v>2023</v>
      </c>
      <c r="J119" s="135">
        <v>2023</v>
      </c>
      <c r="K119" s="136"/>
      <c r="L119" s="135" t="s">
        <v>37</v>
      </c>
      <c r="M119" s="143"/>
      <c r="N119" s="135" t="s">
        <v>37</v>
      </c>
      <c r="O119" s="145" t="s">
        <v>38</v>
      </c>
      <c r="P119" s="135" t="s">
        <v>39</v>
      </c>
      <c r="Q119" s="31" t="s">
        <v>789</v>
      </c>
      <c r="R119" s="137">
        <v>1</v>
      </c>
      <c r="S119" s="135" t="s">
        <v>35</v>
      </c>
      <c r="T119" s="135" t="s">
        <v>37</v>
      </c>
      <c r="U119" s="138">
        <f>AC119+AD119+AE119+AF119+AG119+AH119+AI119+AJ119</f>
        <v>3562000</v>
      </c>
      <c r="V119" s="138">
        <v>0</v>
      </c>
      <c r="W119" s="138">
        <v>0</v>
      </c>
      <c r="X119" s="138">
        <f>U119</f>
        <v>3562000</v>
      </c>
      <c r="Y119" s="107">
        <v>0</v>
      </c>
      <c r="Z119" s="106" t="s">
        <v>37</v>
      </c>
      <c r="AA119" s="140"/>
      <c r="AB119" s="134"/>
      <c r="AC119" s="87">
        <v>411000</v>
      </c>
      <c r="AD119" s="268">
        <v>1096000</v>
      </c>
      <c r="AE119" s="87">
        <v>411000</v>
      </c>
      <c r="AF119" s="87">
        <v>411000</v>
      </c>
      <c r="AG119" s="87">
        <v>274000</v>
      </c>
      <c r="AH119" s="87">
        <v>137000</v>
      </c>
      <c r="AI119" s="87">
        <v>411000</v>
      </c>
      <c r="AJ119" s="87">
        <v>411000</v>
      </c>
      <c r="AK119" s="149"/>
      <c r="AL119" s="149"/>
      <c r="AM119" s="149"/>
      <c r="AN119" s="149"/>
      <c r="AO119" s="149"/>
      <c r="AP119" s="149"/>
      <c r="AQ119" s="135"/>
      <c r="AR119" s="145" t="s">
        <v>40</v>
      </c>
      <c r="AT119" s="239"/>
      <c r="AU119" s="239"/>
      <c r="AV119" s="239"/>
      <c r="AW119" s="239"/>
      <c r="AX119" s="239"/>
      <c r="AY119" s="239"/>
      <c r="AZ119" s="239"/>
    </row>
    <row r="120" spans="1:52" ht="57.75" customHeight="1" x14ac:dyDescent="0.25">
      <c r="A120" s="236" t="s">
        <v>847</v>
      </c>
      <c r="B120" s="225" t="s">
        <v>616</v>
      </c>
      <c r="C120" s="104" t="s">
        <v>359</v>
      </c>
      <c r="D120" s="79" t="s">
        <v>792</v>
      </c>
      <c r="E120" s="66" t="s">
        <v>360</v>
      </c>
      <c r="F120" s="79" t="s">
        <v>791</v>
      </c>
      <c r="G120" s="79">
        <v>60</v>
      </c>
      <c r="H120" s="79" t="s">
        <v>35</v>
      </c>
      <c r="I120" s="79">
        <v>2023</v>
      </c>
      <c r="J120" s="79">
        <v>2023</v>
      </c>
      <c r="K120" s="79" t="s">
        <v>37</v>
      </c>
      <c r="L120" s="79" t="s">
        <v>37</v>
      </c>
      <c r="M120" s="79"/>
      <c r="N120" s="79" t="s">
        <v>37</v>
      </c>
      <c r="O120" s="79" t="s">
        <v>38</v>
      </c>
      <c r="P120" s="80" t="s">
        <v>39</v>
      </c>
      <c r="Q120" s="79" t="s">
        <v>361</v>
      </c>
      <c r="R120" s="80">
        <v>1</v>
      </c>
      <c r="S120" s="79" t="s">
        <v>37</v>
      </c>
      <c r="T120" s="135" t="s">
        <v>35</v>
      </c>
      <c r="U120" s="138">
        <v>137660</v>
      </c>
      <c r="V120" s="138">
        <v>372000</v>
      </c>
      <c r="W120" s="138">
        <v>2641000</v>
      </c>
      <c r="X120" s="138">
        <f>SUM(U120:W120)</f>
        <v>3150660</v>
      </c>
      <c r="Y120" s="81">
        <v>0</v>
      </c>
      <c r="Z120" s="172"/>
      <c r="AA120" s="82"/>
      <c r="AB120" s="148"/>
      <c r="AC120" s="81">
        <v>18600</v>
      </c>
      <c r="AD120" s="259">
        <v>9300</v>
      </c>
      <c r="AE120" s="81">
        <v>9300</v>
      </c>
      <c r="AF120" s="81">
        <v>3255</v>
      </c>
      <c r="AG120" s="81">
        <v>9300</v>
      </c>
      <c r="AH120" s="81">
        <v>5580</v>
      </c>
      <c r="AI120" s="81">
        <v>6975</v>
      </c>
      <c r="AJ120" s="81">
        <v>30690</v>
      </c>
      <c r="AK120" s="148">
        <v>279000</v>
      </c>
      <c r="AL120" s="81"/>
      <c r="AM120" s="81"/>
      <c r="AN120" s="81"/>
      <c r="AO120" s="81"/>
      <c r="AP120" s="80" t="s">
        <v>37</v>
      </c>
      <c r="AQ120" s="66" t="s">
        <v>852</v>
      </c>
      <c r="AR120" s="100" t="s">
        <v>40</v>
      </c>
      <c r="AT120" s="239"/>
      <c r="AU120" s="239"/>
      <c r="AV120" s="239"/>
      <c r="AW120" s="239"/>
      <c r="AX120" s="239"/>
      <c r="AY120" s="239"/>
      <c r="AZ120" s="239"/>
    </row>
    <row r="121" spans="1:52" ht="90" x14ac:dyDescent="0.25">
      <c r="A121" s="236" t="s">
        <v>848</v>
      </c>
      <c r="B121" s="149" t="s">
        <v>795</v>
      </c>
      <c r="C121" s="79" t="s">
        <v>33</v>
      </c>
      <c r="D121" s="79" t="s">
        <v>737</v>
      </c>
      <c r="E121" s="150" t="s">
        <v>796</v>
      </c>
      <c r="F121" s="79" t="s">
        <v>81</v>
      </c>
      <c r="G121" s="232">
        <v>48</v>
      </c>
      <c r="H121" s="183"/>
      <c r="I121" s="79">
        <v>2023</v>
      </c>
      <c r="J121" s="79">
        <v>2023</v>
      </c>
      <c r="K121" s="79" t="s">
        <v>37</v>
      </c>
      <c r="L121" s="79" t="s">
        <v>37</v>
      </c>
      <c r="M121" s="79" t="s">
        <v>37</v>
      </c>
      <c r="N121" s="147"/>
      <c r="O121" s="147" t="s">
        <v>35</v>
      </c>
      <c r="P121" s="147" t="s">
        <v>45</v>
      </c>
      <c r="Q121" s="258" t="s">
        <v>797</v>
      </c>
      <c r="R121" s="217">
        <v>1</v>
      </c>
      <c r="S121" s="156" t="s">
        <v>37</v>
      </c>
      <c r="T121" s="156" t="s">
        <v>35</v>
      </c>
      <c r="U121" s="159">
        <v>925792.57750000001</v>
      </c>
      <c r="V121" s="159">
        <v>3703170.31</v>
      </c>
      <c r="W121" s="159">
        <v>18957640.905499998</v>
      </c>
      <c r="X121" s="159">
        <f>SUM(U121:W121)</f>
        <v>23586603.792999998</v>
      </c>
      <c r="Y121" s="218" t="s">
        <v>37</v>
      </c>
      <c r="Z121" s="218" t="s">
        <v>37</v>
      </c>
      <c r="AA121" s="218" t="s">
        <v>37</v>
      </c>
      <c r="AB121" s="218" t="s">
        <v>37</v>
      </c>
      <c r="AC121" s="131">
        <v>127465.905</v>
      </c>
      <c r="AD121" s="278">
        <v>99214.06</v>
      </c>
      <c r="AE121" s="131">
        <v>93793.600000000006</v>
      </c>
      <c r="AF121" s="131">
        <v>28099.955000000002</v>
      </c>
      <c r="AG121" s="131">
        <v>61203.434999999998</v>
      </c>
      <c r="AH121" s="131">
        <v>34199.65</v>
      </c>
      <c r="AI121" s="131">
        <v>49129.4</v>
      </c>
      <c r="AJ121" s="219">
        <v>24525.965</v>
      </c>
      <c r="AK121" s="149"/>
      <c r="AL121" s="149"/>
      <c r="AM121" s="149"/>
      <c r="AN121" s="149"/>
      <c r="AO121" s="149"/>
      <c r="AP121" s="80" t="s">
        <v>35</v>
      </c>
      <c r="AQ121" s="220" t="s">
        <v>804</v>
      </c>
      <c r="AR121" s="100" t="s">
        <v>40</v>
      </c>
      <c r="AT121" s="239"/>
      <c r="AU121" s="239"/>
      <c r="AV121" s="239"/>
      <c r="AW121" s="239"/>
      <c r="AX121" s="239"/>
      <c r="AY121" s="239"/>
      <c r="AZ121" s="239"/>
    </row>
    <row r="122" spans="1:52" ht="75" x14ac:dyDescent="0.25">
      <c r="A122" s="236" t="s">
        <v>849</v>
      </c>
      <c r="B122" s="221" t="s">
        <v>871</v>
      </c>
      <c r="C122" s="79" t="s">
        <v>33</v>
      </c>
      <c r="D122" s="79" t="s">
        <v>737</v>
      </c>
      <c r="E122" s="150" t="s">
        <v>798</v>
      </c>
      <c r="F122" s="79" t="s">
        <v>74</v>
      </c>
      <c r="G122" s="232">
        <v>36</v>
      </c>
      <c r="H122" s="232" t="s">
        <v>37</v>
      </c>
      <c r="I122" s="79">
        <v>2023</v>
      </c>
      <c r="J122" s="79">
        <v>2023</v>
      </c>
      <c r="K122" s="79" t="s">
        <v>37</v>
      </c>
      <c r="L122" s="79" t="s">
        <v>37</v>
      </c>
      <c r="M122" s="79" t="s">
        <v>37</v>
      </c>
      <c r="N122" s="147" t="s">
        <v>35</v>
      </c>
      <c r="O122" s="147" t="s">
        <v>35</v>
      </c>
      <c r="P122" s="147" t="s">
        <v>45</v>
      </c>
      <c r="Q122" s="258">
        <v>33631600</v>
      </c>
      <c r="R122" s="217">
        <v>1</v>
      </c>
      <c r="S122" s="222" t="s">
        <v>37</v>
      </c>
      <c r="T122" s="222" t="s">
        <v>35</v>
      </c>
      <c r="U122" s="159">
        <v>1748171.25</v>
      </c>
      <c r="V122" s="159">
        <v>3496342.49</v>
      </c>
      <c r="W122" s="159">
        <f>X122-V122-U122</f>
        <v>14875946.803000001</v>
      </c>
      <c r="X122" s="159">
        <v>20120460.543000001</v>
      </c>
      <c r="Y122" s="218" t="s">
        <v>37</v>
      </c>
      <c r="Z122" s="218" t="s">
        <v>37</v>
      </c>
      <c r="AA122" s="218" t="s">
        <v>37</v>
      </c>
      <c r="AB122" s="218" t="s">
        <v>37</v>
      </c>
      <c r="AC122" s="223">
        <v>256969.33</v>
      </c>
      <c r="AD122" s="279">
        <v>89172.24</v>
      </c>
      <c r="AE122" s="223">
        <v>132192.98000000001</v>
      </c>
      <c r="AF122" s="223">
        <v>68631.59</v>
      </c>
      <c r="AG122" s="223">
        <v>98043.1</v>
      </c>
      <c r="AH122" s="223">
        <v>73362.87</v>
      </c>
      <c r="AI122" s="223">
        <v>132096.35</v>
      </c>
      <c r="AJ122" s="224">
        <v>365930.09</v>
      </c>
      <c r="AK122" s="149"/>
      <c r="AL122" s="149"/>
      <c r="AM122" s="149"/>
      <c r="AN122" s="149"/>
      <c r="AO122" s="149"/>
      <c r="AP122" s="80" t="s">
        <v>35</v>
      </c>
      <c r="AQ122" s="146" t="s">
        <v>805</v>
      </c>
      <c r="AR122" s="100" t="s">
        <v>40</v>
      </c>
      <c r="AT122" s="239"/>
      <c r="AU122" s="239"/>
      <c r="AV122" s="239"/>
      <c r="AW122" s="239"/>
      <c r="AX122" s="239"/>
      <c r="AY122" s="239"/>
      <c r="AZ122" s="239"/>
    </row>
    <row r="123" spans="1:52" ht="90" x14ac:dyDescent="0.25">
      <c r="A123" s="236" t="s">
        <v>850</v>
      </c>
      <c r="B123" s="149" t="s">
        <v>799</v>
      </c>
      <c r="C123" s="79" t="s">
        <v>33</v>
      </c>
      <c r="D123" s="79" t="s">
        <v>737</v>
      </c>
      <c r="E123" s="150" t="s">
        <v>800</v>
      </c>
      <c r="F123" s="79" t="s">
        <v>81</v>
      </c>
      <c r="G123" s="232">
        <v>48</v>
      </c>
      <c r="H123" s="183"/>
      <c r="I123" s="79">
        <v>2023</v>
      </c>
      <c r="J123" s="79">
        <v>2023</v>
      </c>
      <c r="K123" s="79" t="s">
        <v>37</v>
      </c>
      <c r="L123" s="79" t="s">
        <v>37</v>
      </c>
      <c r="M123" s="79" t="s">
        <v>37</v>
      </c>
      <c r="N123" s="147"/>
      <c r="O123" s="147" t="s">
        <v>35</v>
      </c>
      <c r="P123" s="147" t="s">
        <v>45</v>
      </c>
      <c r="Q123" s="258" t="s">
        <v>49</v>
      </c>
      <c r="R123" s="258">
        <v>1</v>
      </c>
      <c r="S123" s="258" t="s">
        <v>37</v>
      </c>
      <c r="T123" s="258" t="s">
        <v>801</v>
      </c>
      <c r="U123" s="159">
        <v>510391.67870000005</v>
      </c>
      <c r="V123" s="159">
        <v>2041566.7148000002</v>
      </c>
      <c r="W123" s="159">
        <v>10457585.136940001</v>
      </c>
      <c r="X123" s="159">
        <f>SUM(U123:W123)</f>
        <v>13009543.530440001</v>
      </c>
      <c r="Y123" s="218" t="s">
        <v>37</v>
      </c>
      <c r="Z123" s="218" t="s">
        <v>37</v>
      </c>
      <c r="AA123" s="218" t="s">
        <v>37</v>
      </c>
      <c r="AB123" s="218" t="s">
        <v>37</v>
      </c>
      <c r="AC123" s="223">
        <v>41065.788715827301</v>
      </c>
      <c r="AD123" s="279">
        <v>37366.286432374101</v>
      </c>
      <c r="AE123" s="223">
        <v>66633.263107913706</v>
      </c>
      <c r="AF123" s="223">
        <v>17889.514323741099</v>
      </c>
      <c r="AG123" s="223">
        <v>33244.211432374097</v>
      </c>
      <c r="AH123" s="223">
        <v>35600.21</v>
      </c>
      <c r="AI123" s="223">
        <v>36359.050000000003</v>
      </c>
      <c r="AJ123" s="223">
        <v>68046.201499999996</v>
      </c>
      <c r="AK123" s="149"/>
      <c r="AL123" s="149"/>
      <c r="AM123" s="149"/>
      <c r="AN123" s="149"/>
      <c r="AO123" s="149"/>
      <c r="AP123" s="80" t="s">
        <v>35</v>
      </c>
      <c r="AQ123" s="220" t="s">
        <v>806</v>
      </c>
      <c r="AR123" s="100" t="s">
        <v>40</v>
      </c>
      <c r="AT123" s="239"/>
      <c r="AU123" s="239"/>
      <c r="AV123" s="239"/>
      <c r="AW123" s="239"/>
      <c r="AX123" s="239"/>
      <c r="AY123" s="239"/>
      <c r="AZ123" s="239"/>
    </row>
    <row r="124" spans="1:52" ht="165" x14ac:dyDescent="0.25">
      <c r="A124" s="236" t="s">
        <v>851</v>
      </c>
      <c r="B124" s="149" t="s">
        <v>802</v>
      </c>
      <c r="C124" s="79" t="s">
        <v>33</v>
      </c>
      <c r="D124" s="79" t="s">
        <v>737</v>
      </c>
      <c r="E124" s="150" t="s">
        <v>803</v>
      </c>
      <c r="F124" s="79" t="s">
        <v>81</v>
      </c>
      <c r="G124" s="232">
        <v>48</v>
      </c>
      <c r="H124" s="183"/>
      <c r="I124" s="79">
        <v>2023</v>
      </c>
      <c r="J124" s="79">
        <v>2023</v>
      </c>
      <c r="K124" s="79" t="s">
        <v>37</v>
      </c>
      <c r="L124" s="79" t="s">
        <v>37</v>
      </c>
      <c r="M124" s="79" t="s">
        <v>37</v>
      </c>
      <c r="N124" s="147"/>
      <c r="O124" s="147" t="s">
        <v>35</v>
      </c>
      <c r="P124" s="79" t="s">
        <v>45</v>
      </c>
      <c r="Q124" s="258" t="s">
        <v>797</v>
      </c>
      <c r="R124" s="258">
        <v>1</v>
      </c>
      <c r="S124" s="258" t="s">
        <v>37</v>
      </c>
      <c r="T124" s="258" t="s">
        <v>37</v>
      </c>
      <c r="U124" s="159">
        <v>1130600.01345</v>
      </c>
      <c r="V124" s="159">
        <v>4522400.0537999999</v>
      </c>
      <c r="W124" s="159">
        <v>23148471.094889998</v>
      </c>
      <c r="X124" s="159">
        <f>SUM(U124:W124)</f>
        <v>28801471.162139997</v>
      </c>
      <c r="Y124" s="218" t="s">
        <v>37</v>
      </c>
      <c r="Z124" s="218" t="s">
        <v>37</v>
      </c>
      <c r="AA124" s="218" t="s">
        <v>37</v>
      </c>
      <c r="AB124" s="218" t="s">
        <v>37</v>
      </c>
      <c r="AC124" s="223">
        <v>77832.95</v>
      </c>
      <c r="AD124" s="279">
        <v>123632.97</v>
      </c>
      <c r="AE124" s="223">
        <v>136347.6575</v>
      </c>
      <c r="AF124" s="223">
        <v>34932.107499999998</v>
      </c>
      <c r="AG124" s="223">
        <v>37643.283000000003</v>
      </c>
      <c r="AH124" s="223">
        <v>20202.498500000002</v>
      </c>
      <c r="AI124" s="223">
        <v>52350.565999999999</v>
      </c>
      <c r="AJ124" s="223">
        <v>198938.87604999999</v>
      </c>
      <c r="AK124" s="227"/>
      <c r="AL124" s="149"/>
      <c r="AM124" s="149"/>
      <c r="AN124" s="149"/>
      <c r="AO124" s="149"/>
      <c r="AP124" s="80" t="s">
        <v>35</v>
      </c>
      <c r="AQ124" s="220" t="s">
        <v>806</v>
      </c>
      <c r="AR124" s="100" t="s">
        <v>40</v>
      </c>
      <c r="AT124" s="239"/>
      <c r="AU124" s="239"/>
      <c r="AV124" s="239"/>
      <c r="AW124" s="239"/>
      <c r="AX124" s="239"/>
      <c r="AY124" s="239"/>
      <c r="AZ124" s="239"/>
    </row>
    <row r="125" spans="1:52" ht="30.75" x14ac:dyDescent="0.3">
      <c r="A125" s="236" t="s">
        <v>865</v>
      </c>
      <c r="B125" s="190"/>
      <c r="C125" s="142" t="s">
        <v>33</v>
      </c>
      <c r="D125" s="142" t="s">
        <v>89</v>
      </c>
      <c r="E125" s="150" t="s">
        <v>858</v>
      </c>
      <c r="F125" s="79" t="s">
        <v>859</v>
      </c>
      <c r="G125" s="93">
        <v>36</v>
      </c>
      <c r="H125" s="93" t="s">
        <v>37</v>
      </c>
      <c r="I125" s="93">
        <v>2023</v>
      </c>
      <c r="J125" s="93">
        <v>2023</v>
      </c>
      <c r="K125" s="27"/>
      <c r="L125" s="93" t="s">
        <v>37</v>
      </c>
      <c r="M125" s="93"/>
      <c r="N125" s="93" t="s">
        <v>37</v>
      </c>
      <c r="O125" s="93" t="s">
        <v>38</v>
      </c>
      <c r="P125" s="7" t="s">
        <v>45</v>
      </c>
      <c r="Q125" s="28" t="s">
        <v>111</v>
      </c>
      <c r="R125" s="7">
        <v>2</v>
      </c>
      <c r="S125" s="93" t="s">
        <v>37</v>
      </c>
      <c r="T125" s="93" t="s">
        <v>37</v>
      </c>
      <c r="U125" s="94">
        <v>600000</v>
      </c>
      <c r="V125" s="94">
        <v>400000</v>
      </c>
      <c r="W125" s="94">
        <v>200000</v>
      </c>
      <c r="X125" s="94">
        <v>1200000</v>
      </c>
      <c r="Y125" s="29"/>
      <c r="Z125" s="29"/>
      <c r="AA125" s="108"/>
      <c r="AB125" s="46"/>
      <c r="AC125" s="94">
        <v>80000</v>
      </c>
      <c r="AD125" s="262">
        <v>70000</v>
      </c>
      <c r="AE125" s="94">
        <v>70000</v>
      </c>
      <c r="AF125" s="94">
        <v>60000</v>
      </c>
      <c r="AG125" s="94">
        <v>70000</v>
      </c>
      <c r="AH125" s="94">
        <v>60000</v>
      </c>
      <c r="AI125" s="94">
        <v>70000</v>
      </c>
      <c r="AJ125" s="94">
        <v>120000</v>
      </c>
      <c r="AK125" s="149"/>
      <c r="AL125" s="149"/>
      <c r="AM125" s="149"/>
      <c r="AN125" s="149"/>
      <c r="AO125" s="149"/>
      <c r="AP125" s="149"/>
      <c r="AQ125" s="95" t="s">
        <v>93</v>
      </c>
      <c r="AR125" s="11" t="s">
        <v>40</v>
      </c>
      <c r="AT125" s="239"/>
      <c r="AU125" s="239"/>
      <c r="AV125" s="239"/>
      <c r="AW125" s="239"/>
      <c r="AX125" s="239"/>
      <c r="AY125" s="239"/>
      <c r="AZ125" s="239"/>
    </row>
    <row r="126" spans="1:52" ht="30.75" x14ac:dyDescent="0.3">
      <c r="A126" s="236" t="s">
        <v>866</v>
      </c>
      <c r="B126" s="190"/>
      <c r="C126" s="142" t="s">
        <v>33</v>
      </c>
      <c r="D126" s="142" t="s">
        <v>89</v>
      </c>
      <c r="E126" s="150" t="s">
        <v>860</v>
      </c>
      <c r="F126" s="79" t="s">
        <v>861</v>
      </c>
      <c r="G126" s="109">
        <v>36</v>
      </c>
      <c r="H126" s="109" t="s">
        <v>37</v>
      </c>
      <c r="I126" s="109">
        <v>2023</v>
      </c>
      <c r="J126" s="109">
        <v>2023</v>
      </c>
      <c r="K126" s="110"/>
      <c r="L126" s="109" t="s">
        <v>37</v>
      </c>
      <c r="M126" s="109"/>
      <c r="N126" s="109" t="s">
        <v>37</v>
      </c>
      <c r="O126" s="79" t="s">
        <v>38</v>
      </c>
      <c r="P126" s="135" t="s">
        <v>39</v>
      </c>
      <c r="Q126" s="28" t="s">
        <v>111</v>
      </c>
      <c r="R126" s="111">
        <v>2</v>
      </c>
      <c r="S126" s="79" t="s">
        <v>37</v>
      </c>
      <c r="T126" s="79" t="s">
        <v>37</v>
      </c>
      <c r="U126" s="94">
        <v>1665000</v>
      </c>
      <c r="V126" s="94">
        <v>1665000</v>
      </c>
      <c r="W126" s="94">
        <v>3330000</v>
      </c>
      <c r="X126" s="94">
        <f t="shared" ref="X126:X131" si="3">SUM(U126:W126)</f>
        <v>6660000</v>
      </c>
      <c r="Y126" s="112"/>
      <c r="Z126" s="112"/>
      <c r="AA126" s="113"/>
      <c r="AB126" s="159" t="s">
        <v>46</v>
      </c>
      <c r="AC126" s="94">
        <v>500000</v>
      </c>
      <c r="AD126" s="262">
        <v>75000</v>
      </c>
      <c r="AE126" s="94">
        <v>90000</v>
      </c>
      <c r="AF126" s="94">
        <v>45000</v>
      </c>
      <c r="AG126" s="94">
        <v>90000</v>
      </c>
      <c r="AH126" s="94">
        <v>95000</v>
      </c>
      <c r="AI126" s="94">
        <v>220000</v>
      </c>
      <c r="AJ126" s="94">
        <v>500000</v>
      </c>
      <c r="AK126" s="94">
        <v>50000</v>
      </c>
      <c r="AL126" s="149"/>
      <c r="AM126" s="149"/>
      <c r="AN126" s="149"/>
      <c r="AO126" s="149"/>
      <c r="AP126" s="149"/>
      <c r="AQ126" s="96"/>
      <c r="AR126" s="100" t="s">
        <v>40</v>
      </c>
      <c r="AT126" s="239"/>
      <c r="AU126" s="239"/>
      <c r="AV126" s="239"/>
      <c r="AW126" s="239"/>
      <c r="AX126" s="239"/>
      <c r="AY126" s="239"/>
      <c r="AZ126" s="239"/>
    </row>
    <row r="127" spans="1:52" ht="30.75" x14ac:dyDescent="0.3">
      <c r="A127" s="236" t="s">
        <v>867</v>
      </c>
      <c r="B127" s="190"/>
      <c r="C127" s="142" t="s">
        <v>33</v>
      </c>
      <c r="D127" s="142" t="s">
        <v>89</v>
      </c>
      <c r="E127" s="150" t="s">
        <v>862</v>
      </c>
      <c r="F127" s="79" t="s">
        <v>861</v>
      </c>
      <c r="G127" s="109">
        <v>36</v>
      </c>
      <c r="H127" s="93" t="s">
        <v>37</v>
      </c>
      <c r="I127" s="109">
        <v>2023</v>
      </c>
      <c r="J127" s="109">
        <v>2023</v>
      </c>
      <c r="K127" s="110"/>
      <c r="L127" s="109" t="s">
        <v>37</v>
      </c>
      <c r="M127" s="109"/>
      <c r="N127" s="109" t="s">
        <v>37</v>
      </c>
      <c r="O127" s="79" t="s">
        <v>38</v>
      </c>
      <c r="P127" s="135" t="s">
        <v>39</v>
      </c>
      <c r="Q127" s="28" t="s">
        <v>111</v>
      </c>
      <c r="R127" s="111">
        <v>2</v>
      </c>
      <c r="S127" s="79" t="s">
        <v>37</v>
      </c>
      <c r="T127" s="79" t="s">
        <v>37</v>
      </c>
      <c r="U127" s="94">
        <v>112000</v>
      </c>
      <c r="V127" s="94">
        <v>112000</v>
      </c>
      <c r="W127" s="94">
        <v>224000</v>
      </c>
      <c r="X127" s="94">
        <f t="shared" si="3"/>
        <v>448000</v>
      </c>
      <c r="Y127" s="112"/>
      <c r="Z127" s="112"/>
      <c r="AA127" s="113"/>
      <c r="AB127" s="159" t="s">
        <v>46</v>
      </c>
      <c r="AC127" s="94">
        <v>15000</v>
      </c>
      <c r="AD127" s="262">
        <v>10000</v>
      </c>
      <c r="AE127" s="94">
        <v>7000</v>
      </c>
      <c r="AF127" s="94">
        <v>5000</v>
      </c>
      <c r="AG127" s="94">
        <v>15000</v>
      </c>
      <c r="AH127" s="94">
        <v>8000</v>
      </c>
      <c r="AI127" s="94">
        <v>12000</v>
      </c>
      <c r="AJ127" s="94">
        <v>25000</v>
      </c>
      <c r="AK127" s="94">
        <v>15000</v>
      </c>
      <c r="AL127" s="149"/>
      <c r="AM127" s="149"/>
      <c r="AN127" s="149"/>
      <c r="AO127" s="149"/>
      <c r="AP127" s="149"/>
      <c r="AQ127" s="96"/>
      <c r="AR127" s="100" t="s">
        <v>40</v>
      </c>
      <c r="AT127" s="239"/>
      <c r="AU127" s="239"/>
      <c r="AV127" s="239"/>
      <c r="AW127" s="239"/>
      <c r="AX127" s="239"/>
      <c r="AY127" s="239"/>
      <c r="AZ127" s="239"/>
    </row>
    <row r="128" spans="1:52" ht="45.75" x14ac:dyDescent="0.3">
      <c r="A128" s="236" t="s">
        <v>868</v>
      </c>
      <c r="B128" s="190"/>
      <c r="C128" s="142" t="s">
        <v>33</v>
      </c>
      <c r="D128" s="142" t="s">
        <v>89</v>
      </c>
      <c r="E128" s="150" t="s">
        <v>863</v>
      </c>
      <c r="F128" s="79" t="s">
        <v>107</v>
      </c>
      <c r="G128" s="93">
        <v>48</v>
      </c>
      <c r="H128" s="93" t="s">
        <v>37</v>
      </c>
      <c r="I128" s="93">
        <v>2023</v>
      </c>
      <c r="J128" s="93">
        <v>2023</v>
      </c>
      <c r="K128" s="68"/>
      <c r="L128" s="65" t="s">
        <v>37</v>
      </c>
      <c r="M128" s="68"/>
      <c r="N128" s="93" t="s">
        <v>37</v>
      </c>
      <c r="O128" s="79" t="s">
        <v>38</v>
      </c>
      <c r="P128" s="7" t="s">
        <v>45</v>
      </c>
      <c r="Q128" s="28" t="s">
        <v>111</v>
      </c>
      <c r="R128" s="12">
        <v>1</v>
      </c>
      <c r="S128" s="79" t="s">
        <v>35</v>
      </c>
      <c r="T128" s="79" t="s">
        <v>35</v>
      </c>
      <c r="U128" s="94">
        <v>1000000</v>
      </c>
      <c r="V128" s="94">
        <v>1000000</v>
      </c>
      <c r="W128" s="94">
        <v>600000</v>
      </c>
      <c r="X128" s="94">
        <f t="shared" si="3"/>
        <v>2600000</v>
      </c>
      <c r="Y128" s="68"/>
      <c r="Z128" s="68"/>
      <c r="AA128" s="69"/>
      <c r="AB128" s="159" t="s">
        <v>46</v>
      </c>
      <c r="AC128" s="94">
        <v>160000</v>
      </c>
      <c r="AD128" s="262">
        <v>100000</v>
      </c>
      <c r="AE128" s="94">
        <v>100000</v>
      </c>
      <c r="AF128" s="94">
        <v>80000</v>
      </c>
      <c r="AG128" s="94">
        <v>100000</v>
      </c>
      <c r="AH128" s="94">
        <v>80000</v>
      </c>
      <c r="AI128" s="94">
        <v>100000</v>
      </c>
      <c r="AJ128" s="94">
        <v>230000</v>
      </c>
      <c r="AK128" s="94">
        <v>50000</v>
      </c>
      <c r="AL128" s="149"/>
      <c r="AM128" s="149"/>
      <c r="AN128" s="149"/>
      <c r="AO128" s="149"/>
      <c r="AP128" s="149"/>
      <c r="AQ128" s="95"/>
      <c r="AR128" s="100" t="s">
        <v>40</v>
      </c>
      <c r="AT128" s="239"/>
      <c r="AU128" s="239"/>
      <c r="AV128" s="239"/>
      <c r="AW128" s="239"/>
      <c r="AX128" s="239"/>
      <c r="AY128" s="239"/>
      <c r="AZ128" s="239"/>
    </row>
    <row r="129" spans="1:52" ht="30.75" x14ac:dyDescent="0.3">
      <c r="A129" s="236" t="s">
        <v>869</v>
      </c>
      <c r="B129" s="190"/>
      <c r="C129" s="142" t="s">
        <v>33</v>
      </c>
      <c r="D129" s="142" t="s">
        <v>89</v>
      </c>
      <c r="E129" s="150" t="s">
        <v>864</v>
      </c>
      <c r="F129" s="79" t="s">
        <v>113</v>
      </c>
      <c r="G129" s="109">
        <v>36</v>
      </c>
      <c r="H129" s="93" t="s">
        <v>37</v>
      </c>
      <c r="I129" s="109">
        <v>2023</v>
      </c>
      <c r="J129" s="109">
        <v>2023</v>
      </c>
      <c r="K129" s="110"/>
      <c r="L129" s="109" t="s">
        <v>37</v>
      </c>
      <c r="M129" s="109"/>
      <c r="N129" s="109" t="s">
        <v>37</v>
      </c>
      <c r="O129" s="79" t="s">
        <v>38</v>
      </c>
      <c r="P129" s="135" t="s">
        <v>39</v>
      </c>
      <c r="Q129" s="28" t="s">
        <v>111</v>
      </c>
      <c r="R129" s="111">
        <v>2</v>
      </c>
      <c r="S129" s="79" t="s">
        <v>37</v>
      </c>
      <c r="T129" s="79" t="s">
        <v>37</v>
      </c>
      <c r="U129" s="94">
        <v>1530000</v>
      </c>
      <c r="V129" s="94">
        <v>1530000</v>
      </c>
      <c r="W129" s="94">
        <v>1530000</v>
      </c>
      <c r="X129" s="94">
        <f t="shared" si="3"/>
        <v>4590000</v>
      </c>
      <c r="Y129" s="112"/>
      <c r="Z129" s="112"/>
      <c r="AA129" s="113"/>
      <c r="AB129" s="159" t="s">
        <v>46</v>
      </c>
      <c r="AC129" s="94">
        <v>200000</v>
      </c>
      <c r="AD129" s="262">
        <v>200000</v>
      </c>
      <c r="AE129" s="94">
        <v>150000</v>
      </c>
      <c r="AF129" s="94">
        <v>120000</v>
      </c>
      <c r="AG129" s="94">
        <v>170000</v>
      </c>
      <c r="AH129" s="94">
        <v>140000</v>
      </c>
      <c r="AI129" s="94">
        <v>150000</v>
      </c>
      <c r="AJ129" s="94">
        <v>300000</v>
      </c>
      <c r="AK129" s="94">
        <v>100000</v>
      </c>
      <c r="AL129" s="149"/>
      <c r="AM129" s="149"/>
      <c r="AN129" s="149"/>
      <c r="AO129" s="149"/>
      <c r="AP129" s="149"/>
      <c r="AQ129" s="96"/>
      <c r="AR129" s="100" t="s">
        <v>40</v>
      </c>
      <c r="AT129" s="239"/>
      <c r="AU129" s="239"/>
      <c r="AV129" s="239"/>
      <c r="AW129" s="239"/>
      <c r="AX129" s="239"/>
      <c r="AY129" s="239"/>
      <c r="AZ129" s="239"/>
    </row>
    <row r="130" spans="1:52" ht="45" x14ac:dyDescent="0.3">
      <c r="A130" s="236" t="s">
        <v>881</v>
      </c>
      <c r="B130" s="190"/>
      <c r="C130" s="142" t="s">
        <v>33</v>
      </c>
      <c r="D130" s="142" t="s">
        <v>89</v>
      </c>
      <c r="E130" s="144" t="s">
        <v>874</v>
      </c>
      <c r="F130" s="104" t="s">
        <v>875</v>
      </c>
      <c r="G130" s="135">
        <v>36</v>
      </c>
      <c r="H130" s="135" t="s">
        <v>35</v>
      </c>
      <c r="I130" s="135">
        <v>2023</v>
      </c>
      <c r="J130" s="135">
        <v>2023</v>
      </c>
      <c r="K130" s="136"/>
      <c r="L130" s="135" t="s">
        <v>37</v>
      </c>
      <c r="M130" s="143"/>
      <c r="N130" s="135" t="s">
        <v>37</v>
      </c>
      <c r="O130" s="145" t="s">
        <v>38</v>
      </c>
      <c r="P130" s="7" t="s">
        <v>717</v>
      </c>
      <c r="Q130" s="13" t="s">
        <v>92</v>
      </c>
      <c r="R130" s="137">
        <v>1</v>
      </c>
      <c r="S130" s="135" t="s">
        <v>37</v>
      </c>
      <c r="T130" s="135" t="s">
        <v>35</v>
      </c>
      <c r="U130" s="138">
        <v>1052061.81</v>
      </c>
      <c r="V130" s="138">
        <v>669493.88</v>
      </c>
      <c r="W130" s="138">
        <v>191283.96</v>
      </c>
      <c r="X130" s="138">
        <f t="shared" si="3"/>
        <v>1912839.65</v>
      </c>
      <c r="Y130" s="139" t="s">
        <v>37</v>
      </c>
      <c r="Z130" s="140"/>
      <c r="AA130" s="140" t="s">
        <v>37</v>
      </c>
      <c r="AB130" s="134"/>
      <c r="AC130" s="138">
        <v>273821.01400909101</v>
      </c>
      <c r="AD130" s="263">
        <v>133804.62437807018</v>
      </c>
      <c r="AE130" s="138">
        <v>127243.75310836706</v>
      </c>
      <c r="AF130" s="138">
        <v>46737.086261755023</v>
      </c>
      <c r="AG130" s="138">
        <v>131443.80530516259</v>
      </c>
      <c r="AH130" s="138">
        <v>80247.946948211204</v>
      </c>
      <c r="AI130" s="138">
        <v>103022.76108147655</v>
      </c>
      <c r="AJ130" s="138">
        <v>463277.78114797815</v>
      </c>
      <c r="AK130" s="149"/>
      <c r="AL130" s="138">
        <v>153417.76</v>
      </c>
      <c r="AM130" s="138">
        <v>136299.15</v>
      </c>
      <c r="AN130" s="138">
        <v>72240.009999999995</v>
      </c>
      <c r="AO130" s="149"/>
      <c r="AP130" s="149"/>
      <c r="AQ130" s="149"/>
      <c r="AR130" s="100" t="s">
        <v>884</v>
      </c>
      <c r="AT130" s="239"/>
      <c r="AU130" s="239"/>
      <c r="AV130" s="239"/>
      <c r="AW130" s="239"/>
      <c r="AX130" s="239"/>
      <c r="AY130" s="239"/>
      <c r="AZ130" s="239"/>
    </row>
    <row r="131" spans="1:52" ht="45" x14ac:dyDescent="0.3">
      <c r="A131" s="236" t="s">
        <v>882</v>
      </c>
      <c r="B131" s="190"/>
      <c r="C131" s="142" t="s">
        <v>33</v>
      </c>
      <c r="D131" s="142" t="s">
        <v>89</v>
      </c>
      <c r="E131" s="136" t="s">
        <v>876</v>
      </c>
      <c r="F131" s="135" t="s">
        <v>875</v>
      </c>
      <c r="G131" s="143">
        <v>60</v>
      </c>
      <c r="H131" s="135" t="s">
        <v>35</v>
      </c>
      <c r="I131" s="145">
        <v>2023</v>
      </c>
      <c r="J131" s="135">
        <v>2024</v>
      </c>
      <c r="K131" s="135"/>
      <c r="L131" s="137" t="s">
        <v>37</v>
      </c>
      <c r="M131" s="135"/>
      <c r="N131" s="135" t="s">
        <v>37</v>
      </c>
      <c r="O131" s="145" t="s">
        <v>38</v>
      </c>
      <c r="P131" s="7" t="s">
        <v>717</v>
      </c>
      <c r="Q131" s="138" t="s">
        <v>877</v>
      </c>
      <c r="R131" s="137">
        <v>1</v>
      </c>
      <c r="S131" s="93" t="s">
        <v>37</v>
      </c>
      <c r="T131" s="140" t="s">
        <v>35</v>
      </c>
      <c r="U131" s="138">
        <v>3000000</v>
      </c>
      <c r="V131" s="138">
        <v>4000000</v>
      </c>
      <c r="W131" s="138">
        <v>4000000</v>
      </c>
      <c r="X131" s="138">
        <f t="shared" si="3"/>
        <v>11000000</v>
      </c>
      <c r="Y131" s="141" t="s">
        <v>37</v>
      </c>
      <c r="Z131" s="141"/>
      <c r="AA131" s="141" t="s">
        <v>37</v>
      </c>
      <c r="AB131" s="141" t="s">
        <v>37</v>
      </c>
      <c r="AC131" s="138">
        <v>2000000</v>
      </c>
      <c r="AD131" s="263">
        <v>600000</v>
      </c>
      <c r="AE131" s="138">
        <v>250000</v>
      </c>
      <c r="AF131" s="138">
        <v>250000</v>
      </c>
      <c r="AG131" s="138">
        <v>350000</v>
      </c>
      <c r="AH131" s="138">
        <v>300000</v>
      </c>
      <c r="AI131" s="138">
        <v>250000</v>
      </c>
      <c r="AJ131" s="138">
        <v>3000000</v>
      </c>
      <c r="AK131" s="149"/>
      <c r="AL131" s="149"/>
      <c r="AM131" s="149"/>
      <c r="AN131" s="149"/>
      <c r="AO131" s="149"/>
      <c r="AP131" s="149"/>
      <c r="AQ131" s="149"/>
      <c r="AR131" s="100" t="s">
        <v>40</v>
      </c>
      <c r="AT131" s="239"/>
      <c r="AU131" s="239"/>
      <c r="AV131" s="239"/>
      <c r="AW131" s="239"/>
      <c r="AX131" s="239"/>
      <c r="AY131" s="239"/>
      <c r="AZ131" s="239"/>
    </row>
    <row r="132" spans="1:52" ht="60" x14ac:dyDescent="0.3">
      <c r="A132" s="236"/>
      <c r="B132" s="190"/>
      <c r="C132" s="142" t="s">
        <v>33</v>
      </c>
      <c r="D132" s="79" t="s">
        <v>737</v>
      </c>
      <c r="E132" s="136" t="s">
        <v>924</v>
      </c>
      <c r="F132" s="104" t="s">
        <v>68</v>
      </c>
      <c r="G132" s="143">
        <v>36</v>
      </c>
      <c r="H132" s="135" t="s">
        <v>55</v>
      </c>
      <c r="I132" s="145">
        <v>2023</v>
      </c>
      <c r="J132" s="135">
        <v>2024</v>
      </c>
      <c r="K132" s="135"/>
      <c r="L132" s="137" t="s">
        <v>37</v>
      </c>
      <c r="M132" s="135"/>
      <c r="N132" s="135" t="s">
        <v>37</v>
      </c>
      <c r="O132" s="145" t="s">
        <v>38</v>
      </c>
      <c r="P132" s="7" t="s">
        <v>717</v>
      </c>
      <c r="Q132" s="138"/>
      <c r="R132" s="137"/>
      <c r="S132" s="93" t="s">
        <v>37</v>
      </c>
      <c r="T132" s="140" t="s">
        <v>35</v>
      </c>
      <c r="U132" s="138">
        <v>99214.06</v>
      </c>
      <c r="V132" s="138">
        <v>396856.24</v>
      </c>
      <c r="W132" s="138" t="s">
        <v>925</v>
      </c>
      <c r="X132" s="283">
        <v>1587424.96</v>
      </c>
      <c r="Y132" s="141" t="s">
        <v>37</v>
      </c>
      <c r="Z132" s="141"/>
      <c r="AA132" s="141" t="s">
        <v>37</v>
      </c>
      <c r="AB132" s="141" t="s">
        <v>37</v>
      </c>
      <c r="AC132" s="138"/>
      <c r="AD132" s="263">
        <v>1587424.96</v>
      </c>
      <c r="AE132" s="138"/>
      <c r="AF132" s="138"/>
      <c r="AG132" s="138"/>
      <c r="AH132" s="138"/>
      <c r="AI132" s="138"/>
      <c r="AJ132" s="138"/>
      <c r="AK132" s="149"/>
      <c r="AL132" s="149"/>
      <c r="AM132" s="149"/>
      <c r="AN132" s="149"/>
      <c r="AO132" s="149"/>
      <c r="AP132" s="149"/>
      <c r="AQ132" s="149"/>
      <c r="AR132" s="100"/>
      <c r="AT132" s="239"/>
      <c r="AU132" s="239"/>
      <c r="AV132" s="239"/>
      <c r="AW132" s="239"/>
      <c r="AX132" s="239"/>
      <c r="AY132" s="239"/>
      <c r="AZ132" s="239"/>
    </row>
    <row r="133" spans="1:52" ht="18.75" customHeight="1" x14ac:dyDescent="0.3">
      <c r="A133" s="236"/>
      <c r="B133" s="190"/>
      <c r="C133" s="142">
        <v>3990570925</v>
      </c>
      <c r="D133" s="284" t="s">
        <v>737</v>
      </c>
      <c r="E133" s="285" t="s">
        <v>922</v>
      </c>
      <c r="F133" s="284" t="s">
        <v>81</v>
      </c>
      <c r="G133" s="143">
        <v>48</v>
      </c>
      <c r="H133" s="135" t="s">
        <v>35</v>
      </c>
      <c r="I133" s="145">
        <v>2023</v>
      </c>
      <c r="J133" s="135">
        <v>2024</v>
      </c>
      <c r="K133" s="135"/>
      <c r="L133" s="137" t="s">
        <v>37</v>
      </c>
      <c r="M133" s="135"/>
      <c r="N133" s="135" t="s">
        <v>37</v>
      </c>
      <c r="O133" s="145" t="s">
        <v>38</v>
      </c>
      <c r="P133" s="7" t="s">
        <v>717</v>
      </c>
      <c r="Q133" s="138"/>
      <c r="R133" s="137"/>
      <c r="S133" s="93"/>
      <c r="T133" s="140"/>
      <c r="U133" s="138">
        <v>37366.29</v>
      </c>
      <c r="V133" s="138">
        <v>149465.15</v>
      </c>
      <c r="W133" s="138">
        <v>411029.15</v>
      </c>
      <c r="X133" s="283">
        <v>597860.59</v>
      </c>
      <c r="Y133" s="141" t="s">
        <v>37</v>
      </c>
      <c r="Z133" s="141"/>
      <c r="AA133" s="141" t="s">
        <v>37</v>
      </c>
      <c r="AB133" s="141" t="s">
        <v>37</v>
      </c>
      <c r="AC133" s="138"/>
      <c r="AD133" s="263">
        <v>597860.59</v>
      </c>
      <c r="AE133" s="138"/>
      <c r="AF133" s="138"/>
      <c r="AG133" s="138"/>
      <c r="AH133" s="138"/>
      <c r="AI133" s="138"/>
      <c r="AJ133" s="138"/>
      <c r="AK133" s="149"/>
      <c r="AL133" s="149"/>
      <c r="AM133" s="149"/>
      <c r="AN133" s="149"/>
      <c r="AO133" s="149"/>
      <c r="AP133" s="149"/>
      <c r="AQ133" s="150" t="s">
        <v>923</v>
      </c>
      <c r="AR133" s="100" t="s">
        <v>40</v>
      </c>
      <c r="AT133" s="239"/>
      <c r="AU133" s="239"/>
      <c r="AV133" s="239"/>
      <c r="AW133" s="239"/>
      <c r="AX133" s="239"/>
      <c r="AY133" s="239"/>
      <c r="AZ133" s="239"/>
    </row>
    <row r="134" spans="1:52" ht="18.75" customHeight="1" x14ac:dyDescent="0.3">
      <c r="A134" s="236"/>
      <c r="B134" s="190"/>
      <c r="C134" s="142"/>
      <c r="D134" s="284" t="s">
        <v>926</v>
      </c>
      <c r="E134" s="285" t="s">
        <v>927</v>
      </c>
      <c r="F134" s="284" t="s">
        <v>928</v>
      </c>
      <c r="G134" s="143">
        <v>24</v>
      </c>
      <c r="H134" s="135" t="s">
        <v>35</v>
      </c>
      <c r="I134" s="145">
        <v>2023</v>
      </c>
      <c r="J134" s="135">
        <v>2024</v>
      </c>
      <c r="K134" s="135"/>
      <c r="L134" s="137" t="s">
        <v>37</v>
      </c>
      <c r="M134" s="135"/>
      <c r="N134" s="135" t="s">
        <v>37</v>
      </c>
      <c r="O134" s="145" t="s">
        <v>38</v>
      </c>
      <c r="P134" s="7" t="s">
        <v>717</v>
      </c>
      <c r="Q134" s="138"/>
      <c r="R134" s="137"/>
      <c r="S134" s="93"/>
      <c r="T134" s="140"/>
      <c r="U134" s="138">
        <v>1973767.64</v>
      </c>
      <c r="V134" s="138">
        <v>1973767.64</v>
      </c>
      <c r="W134" s="138" t="s">
        <v>931</v>
      </c>
      <c r="X134" s="283" t="s">
        <v>930</v>
      </c>
      <c r="Y134" s="141" t="s">
        <v>37</v>
      </c>
      <c r="Z134" s="141"/>
      <c r="AA134" s="141" t="s">
        <v>37</v>
      </c>
      <c r="AB134" s="79" t="s">
        <v>130</v>
      </c>
      <c r="AC134" s="138"/>
      <c r="AD134" s="263" t="s">
        <v>930</v>
      </c>
      <c r="AE134" s="138"/>
      <c r="AF134" s="138"/>
      <c r="AG134" s="138"/>
      <c r="AH134" s="138"/>
      <c r="AI134" s="138"/>
      <c r="AJ134" s="138"/>
      <c r="AK134" s="149"/>
      <c r="AL134" s="149"/>
      <c r="AM134" s="149"/>
      <c r="AN134" s="149"/>
      <c r="AO134" s="149"/>
      <c r="AP134" s="149"/>
      <c r="AQ134" s="150"/>
      <c r="AR134" s="100"/>
      <c r="AT134" s="239"/>
      <c r="AU134" s="239"/>
      <c r="AV134" s="239"/>
      <c r="AW134" s="239"/>
      <c r="AX134" s="239"/>
      <c r="AY134" s="239"/>
      <c r="AZ134" s="239"/>
    </row>
    <row r="135" spans="1:52" ht="25.5" x14ac:dyDescent="0.3">
      <c r="A135" s="236" t="s">
        <v>883</v>
      </c>
      <c r="B135" s="190"/>
      <c r="C135" s="142" t="s">
        <v>33</v>
      </c>
      <c r="D135" s="286" t="s">
        <v>89</v>
      </c>
      <c r="E135" s="285" t="s">
        <v>878</v>
      </c>
      <c r="F135" s="284" t="s">
        <v>875</v>
      </c>
      <c r="G135" s="143">
        <v>48</v>
      </c>
      <c r="H135" s="135" t="s">
        <v>37</v>
      </c>
      <c r="I135" s="145">
        <v>2023</v>
      </c>
      <c r="J135" s="135">
        <v>2024</v>
      </c>
      <c r="K135" s="135"/>
      <c r="L135" s="137" t="s">
        <v>37</v>
      </c>
      <c r="M135" s="135"/>
      <c r="N135" s="135" t="s">
        <v>879</v>
      </c>
      <c r="O135" s="145" t="s">
        <v>38</v>
      </c>
      <c r="P135" s="138" t="s">
        <v>707</v>
      </c>
      <c r="Q135" s="13" t="s">
        <v>92</v>
      </c>
      <c r="R135" s="133">
        <v>1</v>
      </c>
      <c r="S135" s="93" t="s">
        <v>37</v>
      </c>
      <c r="T135" s="140" t="s">
        <v>37</v>
      </c>
      <c r="U135" s="140" t="s">
        <v>880</v>
      </c>
      <c r="V135" s="134">
        <v>1000000</v>
      </c>
      <c r="W135" s="141">
        <v>600000</v>
      </c>
      <c r="X135" s="141">
        <f>SUBTOTAL(9,U135:W135)</f>
        <v>1600000</v>
      </c>
      <c r="Y135" s="141" t="s">
        <v>37</v>
      </c>
      <c r="Z135" s="141"/>
      <c r="AA135" s="141" t="s">
        <v>37</v>
      </c>
      <c r="AB135" s="141" t="s">
        <v>37</v>
      </c>
      <c r="AC135" s="138">
        <v>201398.39752718818</v>
      </c>
      <c r="AD135" s="263">
        <v>98414.787590319786</v>
      </c>
      <c r="AE135" s="138">
        <v>93589.193890427559</v>
      </c>
      <c r="AF135" s="138">
        <v>34375.646121502257</v>
      </c>
      <c r="AG135" s="138">
        <v>96678.378937186164</v>
      </c>
      <c r="AH135" s="138">
        <v>59023.256409677779</v>
      </c>
      <c r="AI135" s="138">
        <v>75774.385197283947</v>
      </c>
      <c r="AJ135" s="138">
        <v>340745.95432641433</v>
      </c>
      <c r="AK135" s="149"/>
      <c r="AL135" s="149"/>
      <c r="AM135" s="149"/>
      <c r="AN135" s="149"/>
      <c r="AO135" s="149"/>
      <c r="AP135" s="149"/>
      <c r="AQ135" s="149"/>
      <c r="AR135" s="100" t="s">
        <v>40</v>
      </c>
      <c r="AT135" s="239"/>
      <c r="AU135" s="239"/>
      <c r="AV135" s="239"/>
      <c r="AW135" s="239"/>
      <c r="AX135" s="239"/>
      <c r="AY135" s="239"/>
      <c r="AZ135" s="239"/>
    </row>
    <row r="136" spans="1:52" x14ac:dyDescent="0.25">
      <c r="A136" s="86"/>
      <c r="AT136" s="239"/>
      <c r="AU136" s="239"/>
      <c r="AV136" s="239"/>
      <c r="AW136" s="239"/>
      <c r="AX136" s="239"/>
      <c r="AY136" s="239"/>
      <c r="AZ136" s="239"/>
    </row>
    <row r="137" spans="1:52" x14ac:dyDescent="0.25">
      <c r="A137" s="86"/>
      <c r="AT137" s="239"/>
      <c r="AU137" s="239"/>
      <c r="AV137" s="239"/>
      <c r="AW137" s="239"/>
      <c r="AX137" s="239"/>
      <c r="AY137" s="239"/>
      <c r="AZ137" s="239"/>
    </row>
    <row r="138" spans="1:52" x14ac:dyDescent="0.25">
      <c r="A138" s="86"/>
      <c r="AT138" s="239"/>
      <c r="AU138" s="239"/>
      <c r="AV138" s="239"/>
      <c r="AW138" s="239"/>
      <c r="AX138" s="239"/>
      <c r="AY138" s="239"/>
      <c r="AZ138" s="239"/>
    </row>
    <row r="139" spans="1:52" x14ac:dyDescent="0.25">
      <c r="A139" s="86"/>
      <c r="AT139" s="239"/>
      <c r="AU139" s="239"/>
      <c r="AV139" s="239"/>
      <c r="AW139" s="239"/>
      <c r="AX139" s="239"/>
      <c r="AY139" s="239"/>
      <c r="AZ139" s="239"/>
    </row>
    <row r="140" spans="1:52" x14ac:dyDescent="0.25">
      <c r="A140" s="86"/>
      <c r="AT140" s="239"/>
      <c r="AU140" s="239"/>
      <c r="AV140" s="239"/>
      <c r="AW140" s="239"/>
      <c r="AX140" s="239"/>
      <c r="AY140" s="239"/>
      <c r="AZ140" s="239"/>
    </row>
    <row r="141" spans="1:52" x14ac:dyDescent="0.25">
      <c r="A141" s="86"/>
      <c r="AT141" s="239"/>
      <c r="AU141" s="239"/>
      <c r="AV141" s="239"/>
      <c r="AW141" s="239"/>
      <c r="AX141" s="239"/>
      <c r="AY141" s="239"/>
      <c r="AZ141" s="239"/>
    </row>
    <row r="142" spans="1:52" x14ac:dyDescent="0.25">
      <c r="A142" s="86"/>
      <c r="AT142" s="239"/>
      <c r="AU142" s="239"/>
      <c r="AV142" s="239"/>
      <c r="AW142" s="239"/>
      <c r="AX142" s="239"/>
      <c r="AY142" s="239"/>
      <c r="AZ142" s="239"/>
    </row>
    <row r="143" spans="1:52" x14ac:dyDescent="0.25">
      <c r="A143" s="86"/>
      <c r="AT143" s="239"/>
      <c r="AU143" s="239"/>
      <c r="AV143" s="239"/>
      <c r="AW143" s="239"/>
      <c r="AX143" s="239"/>
      <c r="AY143" s="239"/>
      <c r="AZ143" s="239"/>
    </row>
    <row r="144" spans="1:52" x14ac:dyDescent="0.25">
      <c r="A144" s="86"/>
      <c r="AT144" s="239"/>
      <c r="AU144" s="239"/>
      <c r="AV144" s="239"/>
      <c r="AW144" s="239"/>
      <c r="AX144" s="239"/>
      <c r="AY144" s="239"/>
      <c r="AZ144" s="239"/>
    </row>
    <row r="145" spans="1:52" x14ac:dyDescent="0.25">
      <c r="A145" s="86"/>
      <c r="AT145" s="239"/>
      <c r="AU145" s="239"/>
      <c r="AV145" s="239"/>
      <c r="AW145" s="239"/>
      <c r="AX145" s="239"/>
      <c r="AY145" s="239"/>
      <c r="AZ145" s="239"/>
    </row>
    <row r="146" spans="1:52" x14ac:dyDescent="0.25">
      <c r="A146" s="86"/>
      <c r="AT146" s="239"/>
      <c r="AU146" s="239"/>
      <c r="AV146" s="239"/>
      <c r="AW146" s="239"/>
      <c r="AX146" s="239"/>
      <c r="AY146" s="239"/>
      <c r="AZ146" s="239"/>
    </row>
    <row r="147" spans="1:52" x14ac:dyDescent="0.25">
      <c r="A147" s="86"/>
      <c r="AT147" s="239"/>
      <c r="AU147" s="239"/>
      <c r="AV147" s="239"/>
      <c r="AW147" s="239"/>
      <c r="AX147" s="239"/>
      <c r="AY147" s="239"/>
      <c r="AZ147" s="239"/>
    </row>
    <row r="148" spans="1:52" x14ac:dyDescent="0.25">
      <c r="A148" s="86"/>
      <c r="AT148" s="239"/>
      <c r="AU148" s="239"/>
      <c r="AV148" s="239"/>
      <c r="AW148" s="239"/>
      <c r="AX148" s="239"/>
      <c r="AY148" s="239"/>
      <c r="AZ148" s="239"/>
    </row>
    <row r="149" spans="1:52" x14ac:dyDescent="0.25">
      <c r="A149" s="86"/>
      <c r="AT149" s="239"/>
      <c r="AU149" s="239"/>
      <c r="AV149" s="239"/>
      <c r="AW149" s="239"/>
      <c r="AX149" s="239"/>
      <c r="AY149" s="239"/>
      <c r="AZ149" s="239"/>
    </row>
    <row r="150" spans="1:52" x14ac:dyDescent="0.25">
      <c r="A150" s="86"/>
      <c r="AT150" s="239"/>
      <c r="AU150" s="239"/>
      <c r="AV150" s="239"/>
      <c r="AW150" s="239"/>
      <c r="AX150" s="239"/>
      <c r="AY150" s="239"/>
      <c r="AZ150" s="239"/>
    </row>
    <row r="151" spans="1:52" x14ac:dyDescent="0.25">
      <c r="A151" s="86"/>
      <c r="AT151" s="239"/>
      <c r="AU151" s="239"/>
      <c r="AV151" s="239"/>
      <c r="AW151" s="239"/>
      <c r="AX151" s="239"/>
      <c r="AY151" s="239"/>
      <c r="AZ151" s="239"/>
    </row>
    <row r="152" spans="1:52" x14ac:dyDescent="0.25">
      <c r="A152" s="86"/>
      <c r="AT152" s="239"/>
      <c r="AU152" s="239"/>
      <c r="AV152" s="239"/>
      <c r="AW152" s="239"/>
      <c r="AX152" s="239"/>
      <c r="AY152" s="239"/>
      <c r="AZ152" s="239"/>
    </row>
    <row r="153" spans="1:52" x14ac:dyDescent="0.25">
      <c r="A153" s="86"/>
      <c r="AT153" s="239"/>
      <c r="AU153" s="239"/>
      <c r="AV153" s="239"/>
      <c r="AW153" s="239"/>
      <c r="AX153" s="239"/>
      <c r="AY153" s="239"/>
      <c r="AZ153" s="239"/>
    </row>
    <row r="154" spans="1:52" x14ac:dyDescent="0.25">
      <c r="A154" s="86"/>
      <c r="AT154" s="239"/>
      <c r="AU154" s="239"/>
      <c r="AV154" s="239"/>
      <c r="AW154" s="239"/>
      <c r="AX154" s="239"/>
      <c r="AY154" s="239"/>
      <c r="AZ154" s="239"/>
    </row>
    <row r="155" spans="1:52" x14ac:dyDescent="0.25">
      <c r="A155" s="86"/>
      <c r="AT155" s="239"/>
      <c r="AU155" s="239"/>
      <c r="AV155" s="239"/>
      <c r="AW155" s="239"/>
      <c r="AX155" s="239"/>
      <c r="AY155" s="239"/>
      <c r="AZ155" s="239"/>
    </row>
    <row r="156" spans="1:52" x14ac:dyDescent="0.25">
      <c r="A156" s="86"/>
      <c r="AT156" s="239"/>
      <c r="AU156" s="239"/>
      <c r="AV156" s="239"/>
      <c r="AW156" s="239"/>
      <c r="AX156" s="239"/>
      <c r="AY156" s="239"/>
      <c r="AZ156" s="239"/>
    </row>
    <row r="157" spans="1:52" x14ac:dyDescent="0.25">
      <c r="A157" s="86"/>
      <c r="AT157" s="239"/>
      <c r="AU157" s="239"/>
      <c r="AV157" s="239"/>
      <c r="AW157" s="239"/>
      <c r="AX157" s="239"/>
      <c r="AY157" s="239"/>
      <c r="AZ157" s="239"/>
    </row>
    <row r="158" spans="1:52" x14ac:dyDescent="0.25">
      <c r="A158" s="86"/>
      <c r="AT158" s="239"/>
      <c r="AU158" s="239"/>
      <c r="AV158" s="239"/>
      <c r="AW158" s="239"/>
      <c r="AX158" s="239"/>
      <c r="AY158" s="239"/>
      <c r="AZ158" s="239"/>
    </row>
    <row r="159" spans="1:52" x14ac:dyDescent="0.25">
      <c r="A159" s="86"/>
      <c r="AT159" s="239"/>
      <c r="AU159" s="239"/>
      <c r="AV159" s="239"/>
      <c r="AW159" s="239"/>
      <c r="AX159" s="239"/>
      <c r="AY159" s="239"/>
      <c r="AZ159" s="239"/>
    </row>
    <row r="160" spans="1:52" x14ac:dyDescent="0.25">
      <c r="A160" s="86"/>
      <c r="AT160" s="239"/>
      <c r="AU160" s="239"/>
      <c r="AV160" s="239"/>
      <c r="AW160" s="239"/>
      <c r="AX160" s="239"/>
      <c r="AY160" s="239"/>
      <c r="AZ160" s="239"/>
    </row>
    <row r="161" spans="1:52" x14ac:dyDescent="0.25">
      <c r="A161" s="86"/>
      <c r="AT161" s="239"/>
      <c r="AU161" s="239"/>
      <c r="AV161" s="239"/>
      <c r="AW161" s="239"/>
      <c r="AX161" s="239"/>
      <c r="AY161" s="239"/>
      <c r="AZ161" s="239"/>
    </row>
    <row r="162" spans="1:52" x14ac:dyDescent="0.25">
      <c r="A162" s="86"/>
      <c r="AT162" s="239"/>
      <c r="AU162" s="239"/>
      <c r="AV162" s="239"/>
      <c r="AW162" s="239"/>
      <c r="AX162" s="239"/>
      <c r="AY162" s="239"/>
      <c r="AZ162" s="239"/>
    </row>
    <row r="163" spans="1:52" x14ac:dyDescent="0.25">
      <c r="A163" s="86"/>
      <c r="AT163" s="239"/>
      <c r="AU163" s="239"/>
      <c r="AV163" s="239"/>
      <c r="AW163" s="239"/>
      <c r="AX163" s="239"/>
      <c r="AY163" s="239"/>
      <c r="AZ163" s="239"/>
    </row>
    <row r="164" spans="1:52" x14ac:dyDescent="0.25">
      <c r="A164" s="86"/>
      <c r="AT164" s="239"/>
      <c r="AU164" s="239"/>
      <c r="AV164" s="239"/>
      <c r="AW164" s="239"/>
      <c r="AX164" s="239"/>
      <c r="AY164" s="239"/>
      <c r="AZ164" s="239"/>
    </row>
    <row r="165" spans="1:52" x14ac:dyDescent="0.25">
      <c r="A165" s="86"/>
      <c r="AT165" s="239"/>
      <c r="AU165" s="239"/>
      <c r="AV165" s="239"/>
      <c r="AW165" s="239"/>
      <c r="AX165" s="239"/>
      <c r="AY165" s="239"/>
      <c r="AZ165" s="239"/>
    </row>
    <row r="166" spans="1:52" x14ac:dyDescent="0.25">
      <c r="A166" s="86"/>
      <c r="AT166" s="239"/>
      <c r="AU166" s="239"/>
      <c r="AV166" s="239"/>
      <c r="AW166" s="239"/>
      <c r="AX166" s="239"/>
      <c r="AY166" s="239"/>
      <c r="AZ166" s="239"/>
    </row>
    <row r="167" spans="1:52" x14ac:dyDescent="0.25">
      <c r="A167" s="86"/>
      <c r="AT167" s="239"/>
      <c r="AU167" s="239"/>
      <c r="AV167" s="239"/>
      <c r="AW167" s="239"/>
      <c r="AX167" s="239"/>
      <c r="AY167" s="239"/>
      <c r="AZ167" s="239"/>
    </row>
    <row r="168" spans="1:52" x14ac:dyDescent="0.25">
      <c r="A168" s="86"/>
      <c r="AT168" s="239"/>
      <c r="AU168" s="239"/>
      <c r="AV168" s="239"/>
      <c r="AW168" s="239"/>
      <c r="AX168" s="239"/>
      <c r="AY168" s="239"/>
      <c r="AZ168" s="239"/>
    </row>
    <row r="169" spans="1:52" x14ac:dyDescent="0.25">
      <c r="A169" s="86"/>
      <c r="AT169" s="239"/>
      <c r="AU169" s="239"/>
      <c r="AV169" s="239"/>
      <c r="AW169" s="239"/>
      <c r="AX169" s="239"/>
      <c r="AY169" s="239"/>
      <c r="AZ169" s="239"/>
    </row>
    <row r="170" spans="1:52" x14ac:dyDescent="0.25">
      <c r="A170" s="86"/>
      <c r="AT170" s="239"/>
      <c r="AU170" s="239"/>
      <c r="AV170" s="239"/>
      <c r="AW170" s="239"/>
      <c r="AX170" s="239"/>
      <c r="AY170" s="239"/>
      <c r="AZ170" s="239"/>
    </row>
    <row r="171" spans="1:52" x14ac:dyDescent="0.25">
      <c r="A171" s="86"/>
      <c r="AT171" s="239"/>
      <c r="AU171" s="239"/>
      <c r="AV171" s="239"/>
      <c r="AW171" s="239"/>
      <c r="AX171" s="239"/>
      <c r="AY171" s="239"/>
      <c r="AZ171" s="239"/>
    </row>
    <row r="172" spans="1:52" x14ac:dyDescent="0.25">
      <c r="A172" s="86"/>
      <c r="AT172" s="239"/>
      <c r="AU172" s="239"/>
      <c r="AV172" s="239"/>
      <c r="AW172" s="239"/>
      <c r="AX172" s="239"/>
      <c r="AY172" s="239"/>
      <c r="AZ172" s="239"/>
    </row>
    <row r="173" spans="1:52" x14ac:dyDescent="0.25">
      <c r="A173" s="86"/>
      <c r="AT173" s="239"/>
      <c r="AU173" s="239"/>
      <c r="AV173" s="239"/>
      <c r="AW173" s="239"/>
      <c r="AX173" s="239"/>
      <c r="AY173" s="239"/>
      <c r="AZ173" s="239"/>
    </row>
    <row r="174" spans="1:52" x14ac:dyDescent="0.25">
      <c r="A174" s="86"/>
      <c r="AT174" s="239"/>
      <c r="AU174" s="239"/>
      <c r="AV174" s="239"/>
      <c r="AW174" s="239"/>
      <c r="AX174" s="239"/>
      <c r="AY174" s="239"/>
      <c r="AZ174" s="239"/>
    </row>
    <row r="175" spans="1:52" x14ac:dyDescent="0.25">
      <c r="A175" s="86"/>
      <c r="AT175" s="239"/>
      <c r="AU175" s="239"/>
      <c r="AV175" s="239"/>
      <c r="AW175" s="239"/>
      <c r="AX175" s="239"/>
      <c r="AY175" s="239"/>
      <c r="AZ175" s="239"/>
    </row>
    <row r="176" spans="1:52" x14ac:dyDescent="0.25">
      <c r="A176" s="86"/>
      <c r="AT176" s="239"/>
      <c r="AU176" s="239"/>
      <c r="AV176" s="239"/>
      <c r="AW176" s="239"/>
      <c r="AX176" s="239"/>
      <c r="AY176" s="239"/>
      <c r="AZ176" s="239"/>
    </row>
    <row r="177" spans="1:52" x14ac:dyDescent="0.25">
      <c r="A177" s="86"/>
      <c r="AT177" s="239"/>
      <c r="AU177" s="239"/>
      <c r="AV177" s="239"/>
      <c r="AW177" s="239"/>
      <c r="AX177" s="239"/>
      <c r="AY177" s="239"/>
      <c r="AZ177" s="239"/>
    </row>
    <row r="178" spans="1:52" x14ac:dyDescent="0.25">
      <c r="A178" s="86"/>
      <c r="AT178" s="239"/>
      <c r="AU178" s="239"/>
      <c r="AV178" s="239"/>
      <c r="AW178" s="239"/>
      <c r="AX178" s="239"/>
      <c r="AY178" s="239"/>
      <c r="AZ178" s="239"/>
    </row>
    <row r="179" spans="1:52" x14ac:dyDescent="0.25">
      <c r="A179" s="86"/>
      <c r="AT179" s="239"/>
      <c r="AU179" s="239"/>
      <c r="AV179" s="239"/>
      <c r="AW179" s="239"/>
      <c r="AX179" s="239"/>
      <c r="AY179" s="239"/>
      <c r="AZ179" s="239"/>
    </row>
    <row r="180" spans="1:52" x14ac:dyDescent="0.25">
      <c r="A180" s="86"/>
      <c r="AT180" s="239"/>
      <c r="AU180" s="239"/>
      <c r="AV180" s="239"/>
      <c r="AW180" s="239"/>
      <c r="AX180" s="239"/>
      <c r="AY180" s="239"/>
      <c r="AZ180" s="239"/>
    </row>
    <row r="181" spans="1:52" x14ac:dyDescent="0.25">
      <c r="A181" s="86"/>
      <c r="AT181" s="239"/>
      <c r="AU181" s="239"/>
      <c r="AV181" s="239"/>
      <c r="AW181" s="239"/>
      <c r="AX181" s="239"/>
      <c r="AY181" s="239"/>
      <c r="AZ181" s="239"/>
    </row>
    <row r="182" spans="1:52" x14ac:dyDescent="0.25">
      <c r="A182" s="86"/>
      <c r="AT182" s="239"/>
      <c r="AU182" s="239"/>
      <c r="AV182" s="239"/>
      <c r="AW182" s="239"/>
      <c r="AX182" s="239"/>
      <c r="AY182" s="239"/>
      <c r="AZ182" s="239"/>
    </row>
    <row r="183" spans="1:52" x14ac:dyDescent="0.25">
      <c r="A183" s="86"/>
      <c r="AT183" s="239"/>
      <c r="AU183" s="239"/>
      <c r="AV183" s="239"/>
      <c r="AW183" s="239"/>
      <c r="AX183" s="239"/>
      <c r="AY183" s="239"/>
      <c r="AZ183" s="239"/>
    </row>
    <row r="184" spans="1:52" x14ac:dyDescent="0.25">
      <c r="A184" s="86"/>
      <c r="AT184" s="239"/>
      <c r="AU184" s="239"/>
      <c r="AV184" s="239"/>
      <c r="AW184" s="239"/>
      <c r="AX184" s="239"/>
      <c r="AY184" s="239"/>
      <c r="AZ184" s="239"/>
    </row>
    <row r="185" spans="1:52" x14ac:dyDescent="0.25">
      <c r="A185" s="86"/>
      <c r="AT185" s="239"/>
      <c r="AU185" s="239"/>
      <c r="AV185" s="239"/>
      <c r="AW185" s="239"/>
      <c r="AX185" s="239"/>
      <c r="AY185" s="239"/>
      <c r="AZ185" s="239"/>
    </row>
    <row r="186" spans="1:52" x14ac:dyDescent="0.25">
      <c r="A186" s="86"/>
      <c r="AT186" s="239"/>
      <c r="AU186" s="239"/>
      <c r="AV186" s="239"/>
      <c r="AW186" s="239"/>
      <c r="AX186" s="239"/>
      <c r="AY186" s="239"/>
      <c r="AZ186" s="239"/>
    </row>
    <row r="187" spans="1:52" x14ac:dyDescent="0.25">
      <c r="A187" s="86"/>
      <c r="AT187" s="239"/>
      <c r="AU187" s="239"/>
      <c r="AV187" s="239"/>
      <c r="AW187" s="239"/>
      <c r="AX187" s="239"/>
      <c r="AY187" s="239"/>
      <c r="AZ187" s="239"/>
    </row>
    <row r="188" spans="1:52" x14ac:dyDescent="0.25">
      <c r="A188" s="86"/>
      <c r="AT188" s="239"/>
      <c r="AU188" s="239"/>
      <c r="AV188" s="239"/>
      <c r="AW188" s="239"/>
      <c r="AX188" s="239"/>
      <c r="AY188" s="239"/>
      <c r="AZ188" s="239"/>
    </row>
    <row r="189" spans="1:52" x14ac:dyDescent="0.25">
      <c r="A189" s="86"/>
      <c r="AT189" s="239"/>
      <c r="AU189" s="239"/>
      <c r="AV189" s="239"/>
      <c r="AW189" s="239"/>
      <c r="AX189" s="239"/>
      <c r="AY189" s="239"/>
      <c r="AZ189" s="239"/>
    </row>
    <row r="190" spans="1:52" x14ac:dyDescent="0.25">
      <c r="A190" s="86"/>
      <c r="AT190" s="239"/>
      <c r="AU190" s="239"/>
      <c r="AV190" s="239"/>
      <c r="AW190" s="239"/>
      <c r="AX190" s="239"/>
      <c r="AY190" s="239"/>
      <c r="AZ190" s="239"/>
    </row>
    <row r="191" spans="1:52" x14ac:dyDescent="0.25">
      <c r="A191" s="86"/>
      <c r="AT191" s="239"/>
      <c r="AU191" s="239"/>
      <c r="AV191" s="239"/>
      <c r="AW191" s="239"/>
      <c r="AX191" s="239"/>
      <c r="AY191" s="239"/>
      <c r="AZ191" s="239"/>
    </row>
    <row r="192" spans="1:52" x14ac:dyDescent="0.25">
      <c r="A192" s="86"/>
      <c r="AT192" s="239"/>
      <c r="AU192" s="239"/>
      <c r="AV192" s="239"/>
      <c r="AW192" s="239"/>
      <c r="AX192" s="239"/>
      <c r="AY192" s="239"/>
      <c r="AZ192" s="239"/>
    </row>
    <row r="193" spans="1:52" x14ac:dyDescent="0.25">
      <c r="A193" s="86"/>
      <c r="AT193" s="239"/>
      <c r="AU193" s="239"/>
      <c r="AV193" s="239"/>
      <c r="AW193" s="239"/>
      <c r="AX193" s="239"/>
      <c r="AY193" s="239"/>
      <c r="AZ193" s="239"/>
    </row>
    <row r="194" spans="1:52" x14ac:dyDescent="0.25">
      <c r="A194" s="86"/>
      <c r="AT194" s="239"/>
      <c r="AU194" s="239"/>
      <c r="AV194" s="239"/>
      <c r="AW194" s="239"/>
      <c r="AX194" s="239"/>
      <c r="AY194" s="239"/>
      <c r="AZ194" s="239"/>
    </row>
    <row r="195" spans="1:52" x14ac:dyDescent="0.25">
      <c r="A195" s="86"/>
      <c r="AT195" s="239"/>
      <c r="AU195" s="239"/>
      <c r="AV195" s="239"/>
      <c r="AW195" s="239"/>
      <c r="AX195" s="239"/>
      <c r="AY195" s="239"/>
      <c r="AZ195" s="239"/>
    </row>
    <row r="196" spans="1:52" x14ac:dyDescent="0.25">
      <c r="A196" s="86"/>
      <c r="AT196" s="239"/>
      <c r="AU196" s="239"/>
      <c r="AV196" s="239"/>
      <c r="AW196" s="239"/>
      <c r="AX196" s="239"/>
      <c r="AY196" s="239"/>
      <c r="AZ196" s="239"/>
    </row>
    <row r="197" spans="1:52" x14ac:dyDescent="0.25">
      <c r="A197" s="86"/>
      <c r="AT197" s="239"/>
      <c r="AU197" s="239"/>
      <c r="AV197" s="239"/>
      <c r="AW197" s="239"/>
      <c r="AX197" s="239"/>
      <c r="AY197" s="239"/>
      <c r="AZ197" s="239"/>
    </row>
    <row r="198" spans="1:52" x14ac:dyDescent="0.25">
      <c r="A198" s="86"/>
      <c r="AT198" s="239"/>
      <c r="AU198" s="239"/>
      <c r="AV198" s="239"/>
      <c r="AW198" s="239"/>
      <c r="AX198" s="239"/>
      <c r="AY198" s="239"/>
      <c r="AZ198" s="239"/>
    </row>
    <row r="199" spans="1:52" x14ac:dyDescent="0.25">
      <c r="A199" s="86"/>
      <c r="AT199" s="239"/>
      <c r="AU199" s="239"/>
      <c r="AV199" s="239"/>
      <c r="AW199" s="239"/>
      <c r="AX199" s="239"/>
      <c r="AY199" s="239"/>
      <c r="AZ199" s="239"/>
    </row>
    <row r="200" spans="1:52" x14ac:dyDescent="0.25">
      <c r="A200" s="86"/>
      <c r="AT200" s="239"/>
      <c r="AU200" s="239"/>
      <c r="AV200" s="239"/>
      <c r="AW200" s="239"/>
      <c r="AX200" s="239"/>
      <c r="AY200" s="239"/>
      <c r="AZ200" s="239"/>
    </row>
    <row r="201" spans="1:52" x14ac:dyDescent="0.25">
      <c r="A201" s="86"/>
      <c r="AT201" s="239"/>
      <c r="AU201" s="239"/>
      <c r="AV201" s="239"/>
      <c r="AW201" s="239"/>
      <c r="AX201" s="239"/>
      <c r="AY201" s="239"/>
      <c r="AZ201" s="239"/>
    </row>
    <row r="202" spans="1:52" x14ac:dyDescent="0.25">
      <c r="A202" s="86"/>
      <c r="AT202" s="239"/>
      <c r="AU202" s="239"/>
      <c r="AV202" s="239"/>
      <c r="AW202" s="239"/>
      <c r="AX202" s="239"/>
      <c r="AY202" s="239"/>
      <c r="AZ202" s="239"/>
    </row>
    <row r="203" spans="1:52" x14ac:dyDescent="0.25">
      <c r="A203" s="86"/>
      <c r="AT203" s="239"/>
      <c r="AU203" s="239"/>
      <c r="AV203" s="239"/>
      <c r="AW203" s="239"/>
      <c r="AX203" s="239"/>
      <c r="AY203" s="239"/>
      <c r="AZ203" s="239"/>
    </row>
    <row r="204" spans="1:52" x14ac:dyDescent="0.25">
      <c r="A204" s="86"/>
      <c r="AT204" s="239"/>
      <c r="AU204" s="239"/>
      <c r="AV204" s="239"/>
      <c r="AW204" s="239"/>
      <c r="AX204" s="239"/>
      <c r="AY204" s="239"/>
      <c r="AZ204" s="239"/>
    </row>
    <row r="205" spans="1:52" x14ac:dyDescent="0.25">
      <c r="A205" s="86"/>
      <c r="AT205" s="239"/>
      <c r="AU205" s="239"/>
      <c r="AV205" s="239"/>
      <c r="AW205" s="239"/>
      <c r="AX205" s="239"/>
      <c r="AY205" s="239"/>
      <c r="AZ205" s="239"/>
    </row>
    <row r="206" spans="1:52" x14ac:dyDescent="0.25">
      <c r="A206" s="86"/>
      <c r="AT206" s="239"/>
      <c r="AU206" s="239"/>
      <c r="AV206" s="239"/>
      <c r="AW206" s="239"/>
      <c r="AX206" s="239"/>
      <c r="AY206" s="239"/>
      <c r="AZ206" s="239"/>
    </row>
    <row r="207" spans="1:52" x14ac:dyDescent="0.25">
      <c r="A207" s="86"/>
      <c r="AT207" s="239"/>
      <c r="AU207" s="239"/>
      <c r="AV207" s="239"/>
      <c r="AW207" s="239"/>
      <c r="AX207" s="239"/>
      <c r="AY207" s="239"/>
      <c r="AZ207" s="239"/>
    </row>
    <row r="208" spans="1:52" x14ac:dyDescent="0.25">
      <c r="A208" s="86"/>
      <c r="AT208" s="239"/>
      <c r="AU208" s="239"/>
      <c r="AV208" s="239"/>
      <c r="AW208" s="239"/>
      <c r="AX208" s="239"/>
      <c r="AY208" s="239"/>
      <c r="AZ208" s="239"/>
    </row>
    <row r="209" spans="1:52" x14ac:dyDescent="0.25">
      <c r="A209" s="86"/>
      <c r="AT209" s="239"/>
      <c r="AU209" s="239"/>
      <c r="AV209" s="239"/>
      <c r="AW209" s="239"/>
      <c r="AX209" s="239"/>
      <c r="AY209" s="239"/>
      <c r="AZ209" s="239"/>
    </row>
    <row r="210" spans="1:52" x14ac:dyDescent="0.25">
      <c r="A210" s="86"/>
      <c r="AT210" s="239"/>
      <c r="AU210" s="239"/>
      <c r="AV210" s="239"/>
      <c r="AW210" s="239"/>
      <c r="AX210" s="239"/>
      <c r="AY210" s="239"/>
      <c r="AZ210" s="239"/>
    </row>
    <row r="211" spans="1:52" x14ac:dyDescent="0.25">
      <c r="A211" s="86"/>
      <c r="AT211" s="239"/>
      <c r="AU211" s="239"/>
      <c r="AV211" s="239"/>
      <c r="AW211" s="239"/>
      <c r="AX211" s="239"/>
      <c r="AY211" s="239"/>
      <c r="AZ211" s="239"/>
    </row>
    <row r="212" spans="1:52" x14ac:dyDescent="0.25">
      <c r="A212" s="86"/>
      <c r="AT212" s="239"/>
      <c r="AU212" s="239"/>
      <c r="AV212" s="239"/>
      <c r="AW212" s="239"/>
      <c r="AX212" s="239"/>
      <c r="AY212" s="239"/>
      <c r="AZ212" s="239"/>
    </row>
    <row r="213" spans="1:52" x14ac:dyDescent="0.25">
      <c r="A213" s="86"/>
      <c r="AT213" s="239"/>
      <c r="AU213" s="239"/>
      <c r="AV213" s="239"/>
      <c r="AW213" s="239"/>
      <c r="AX213" s="239"/>
      <c r="AY213" s="239"/>
      <c r="AZ213" s="239"/>
    </row>
    <row r="214" spans="1:52" x14ac:dyDescent="0.25">
      <c r="A214" s="86"/>
      <c r="AT214" s="239"/>
      <c r="AU214" s="239"/>
      <c r="AV214" s="239"/>
      <c r="AW214" s="239"/>
      <c r="AX214" s="239"/>
      <c r="AY214" s="239"/>
      <c r="AZ214" s="239"/>
    </row>
    <row r="215" spans="1:52" x14ac:dyDescent="0.25">
      <c r="A215" s="86"/>
      <c r="AT215" s="239"/>
      <c r="AU215" s="239"/>
      <c r="AV215" s="239"/>
      <c r="AW215" s="239"/>
      <c r="AX215" s="239"/>
      <c r="AY215" s="239"/>
      <c r="AZ215" s="239"/>
    </row>
    <row r="216" spans="1:52" x14ac:dyDescent="0.25">
      <c r="A216" s="86"/>
      <c r="AT216" s="239"/>
      <c r="AU216" s="239"/>
      <c r="AV216" s="239"/>
      <c r="AW216" s="239"/>
      <c r="AX216" s="239"/>
      <c r="AY216" s="239"/>
      <c r="AZ216" s="239"/>
    </row>
    <row r="217" spans="1:52" x14ac:dyDescent="0.25">
      <c r="A217" s="86"/>
      <c r="AT217" s="239"/>
      <c r="AU217" s="239"/>
      <c r="AV217" s="239"/>
      <c r="AW217" s="239"/>
      <c r="AX217" s="239"/>
      <c r="AY217" s="239"/>
      <c r="AZ217" s="239"/>
    </row>
    <row r="218" spans="1:52" x14ac:dyDescent="0.25">
      <c r="A218" s="86"/>
      <c r="AT218" s="239"/>
      <c r="AU218" s="239"/>
      <c r="AV218" s="239"/>
      <c r="AW218" s="239"/>
      <c r="AX218" s="239"/>
      <c r="AY218" s="239"/>
      <c r="AZ218" s="239"/>
    </row>
    <row r="219" spans="1:52" x14ac:dyDescent="0.25">
      <c r="A219" s="86"/>
      <c r="AT219" s="239"/>
      <c r="AU219" s="239"/>
      <c r="AV219" s="239"/>
      <c r="AW219" s="239"/>
      <c r="AX219" s="239"/>
      <c r="AY219" s="239"/>
      <c r="AZ219" s="239"/>
    </row>
    <row r="220" spans="1:52" x14ac:dyDescent="0.25">
      <c r="A220" s="86"/>
      <c r="AT220" s="239"/>
      <c r="AU220" s="239"/>
      <c r="AV220" s="239"/>
      <c r="AW220" s="239"/>
      <c r="AX220" s="239"/>
      <c r="AY220" s="239"/>
      <c r="AZ220" s="239"/>
    </row>
    <row r="221" spans="1:52" x14ac:dyDescent="0.25">
      <c r="A221" s="86"/>
      <c r="AT221" s="239"/>
      <c r="AU221" s="239"/>
      <c r="AV221" s="239"/>
      <c r="AW221" s="239"/>
      <c r="AX221" s="239"/>
      <c r="AY221" s="239"/>
      <c r="AZ221" s="239"/>
    </row>
    <row r="222" spans="1:52" x14ac:dyDescent="0.25">
      <c r="A222" s="86"/>
      <c r="AT222" s="239"/>
      <c r="AU222" s="239"/>
      <c r="AV222" s="239"/>
      <c r="AW222" s="239"/>
      <c r="AX222" s="239"/>
      <c r="AY222" s="239"/>
      <c r="AZ222" s="239"/>
    </row>
    <row r="223" spans="1:52" x14ac:dyDescent="0.25">
      <c r="A223" s="86"/>
      <c r="AT223" s="239"/>
      <c r="AU223" s="239"/>
      <c r="AV223" s="239"/>
      <c r="AW223" s="239"/>
      <c r="AX223" s="239"/>
      <c r="AY223" s="239"/>
      <c r="AZ223" s="239"/>
    </row>
    <row r="224" spans="1:52" x14ac:dyDescent="0.25">
      <c r="A224" s="86"/>
      <c r="AT224" s="239"/>
      <c r="AU224" s="239"/>
      <c r="AV224" s="239"/>
      <c r="AW224" s="239"/>
      <c r="AX224" s="239"/>
      <c r="AY224" s="239"/>
      <c r="AZ224" s="239"/>
    </row>
    <row r="225" spans="1:52" x14ac:dyDescent="0.25">
      <c r="A225" s="86"/>
      <c r="AT225" s="239"/>
      <c r="AU225" s="239"/>
      <c r="AV225" s="239"/>
      <c r="AW225" s="239"/>
      <c r="AX225" s="239"/>
      <c r="AY225" s="239"/>
      <c r="AZ225" s="239"/>
    </row>
    <row r="226" spans="1:52" x14ac:dyDescent="0.25">
      <c r="A226" s="86"/>
      <c r="AT226" s="239"/>
      <c r="AU226" s="239"/>
      <c r="AV226" s="239"/>
      <c r="AW226" s="239"/>
      <c r="AX226" s="239"/>
      <c r="AY226" s="239"/>
      <c r="AZ226" s="239"/>
    </row>
    <row r="227" spans="1:52" x14ac:dyDescent="0.25">
      <c r="A227" s="86"/>
      <c r="AT227" s="239"/>
      <c r="AU227" s="239"/>
      <c r="AV227" s="239"/>
      <c r="AW227" s="239"/>
      <c r="AX227" s="239"/>
      <c r="AY227" s="239"/>
      <c r="AZ227" s="239"/>
    </row>
    <row r="228" spans="1:52" x14ac:dyDescent="0.25">
      <c r="A228" s="86"/>
      <c r="AT228" s="239"/>
      <c r="AU228" s="239"/>
      <c r="AV228" s="239"/>
      <c r="AW228" s="239"/>
      <c r="AX228" s="239"/>
      <c r="AY228" s="239"/>
      <c r="AZ228" s="239"/>
    </row>
    <row r="229" spans="1:52" x14ac:dyDescent="0.25">
      <c r="A229" s="86"/>
      <c r="AT229" s="239"/>
      <c r="AU229" s="239"/>
      <c r="AV229" s="239"/>
      <c r="AW229" s="239"/>
      <c r="AX229" s="239"/>
      <c r="AY229" s="239"/>
      <c r="AZ229" s="239"/>
    </row>
    <row r="230" spans="1:52" x14ac:dyDescent="0.25">
      <c r="A230" s="86"/>
      <c r="AT230" s="239"/>
      <c r="AU230" s="239"/>
      <c r="AV230" s="239"/>
      <c r="AW230" s="239"/>
      <c r="AX230" s="239"/>
      <c r="AY230" s="239"/>
      <c r="AZ230" s="239"/>
    </row>
    <row r="231" spans="1:52" x14ac:dyDescent="0.25">
      <c r="A231" s="86"/>
      <c r="AT231" s="239"/>
      <c r="AU231" s="239"/>
      <c r="AV231" s="239"/>
      <c r="AW231" s="239"/>
      <c r="AX231" s="239"/>
      <c r="AY231" s="239"/>
      <c r="AZ231" s="239"/>
    </row>
    <row r="232" spans="1:52" x14ac:dyDescent="0.25">
      <c r="A232" s="86"/>
      <c r="AT232" s="239"/>
      <c r="AU232" s="239"/>
      <c r="AV232" s="239"/>
      <c r="AW232" s="239"/>
      <c r="AX232" s="239"/>
      <c r="AY232" s="239"/>
      <c r="AZ232" s="239"/>
    </row>
    <row r="233" spans="1:52" x14ac:dyDescent="0.25">
      <c r="A233" s="86"/>
      <c r="AT233" s="239"/>
      <c r="AU233" s="239"/>
      <c r="AV233" s="239"/>
      <c r="AW233" s="239"/>
      <c r="AX233" s="239"/>
      <c r="AY233" s="239"/>
      <c r="AZ233" s="239"/>
    </row>
    <row r="234" spans="1:52" x14ac:dyDescent="0.25">
      <c r="A234" s="86"/>
      <c r="AT234" s="239"/>
      <c r="AU234" s="239"/>
      <c r="AV234" s="239"/>
      <c r="AW234" s="239"/>
      <c r="AX234" s="239"/>
      <c r="AY234" s="239"/>
      <c r="AZ234" s="239"/>
    </row>
    <row r="235" spans="1:52" x14ac:dyDescent="0.25">
      <c r="A235" s="86"/>
      <c r="AT235" s="239"/>
      <c r="AU235" s="239"/>
      <c r="AV235" s="239"/>
      <c r="AW235" s="239"/>
      <c r="AX235" s="239"/>
      <c r="AY235" s="239"/>
      <c r="AZ235" s="239"/>
    </row>
    <row r="236" spans="1:52" x14ac:dyDescent="0.25">
      <c r="A236" s="86"/>
      <c r="AT236" s="239"/>
      <c r="AU236" s="239"/>
      <c r="AV236" s="239"/>
      <c r="AW236" s="239"/>
      <c r="AX236" s="239"/>
      <c r="AY236" s="239"/>
      <c r="AZ236" s="239"/>
    </row>
    <row r="237" spans="1:52" x14ac:dyDescent="0.25">
      <c r="A237" s="86"/>
      <c r="AT237" s="239"/>
      <c r="AU237" s="239"/>
      <c r="AV237" s="239"/>
      <c r="AW237" s="239"/>
      <c r="AX237" s="239"/>
      <c r="AY237" s="239"/>
      <c r="AZ237" s="239"/>
    </row>
    <row r="238" spans="1:52" x14ac:dyDescent="0.25">
      <c r="A238" s="86"/>
      <c r="AT238" s="239"/>
      <c r="AU238" s="239"/>
      <c r="AV238" s="239"/>
      <c r="AW238" s="239"/>
      <c r="AX238" s="239"/>
      <c r="AY238" s="239"/>
      <c r="AZ238" s="239"/>
    </row>
    <row r="239" spans="1:52" x14ac:dyDescent="0.25">
      <c r="A239" s="86"/>
      <c r="AT239" s="239"/>
      <c r="AU239" s="239"/>
      <c r="AV239" s="239"/>
      <c r="AW239" s="239"/>
      <c r="AX239" s="239"/>
      <c r="AY239" s="239"/>
      <c r="AZ239" s="239"/>
    </row>
    <row r="240" spans="1:52" x14ac:dyDescent="0.25">
      <c r="A240" s="86"/>
      <c r="AT240" s="239"/>
      <c r="AU240" s="239"/>
      <c r="AV240" s="239"/>
      <c r="AW240" s="239"/>
      <c r="AX240" s="239"/>
      <c r="AY240" s="239"/>
      <c r="AZ240" s="239"/>
    </row>
    <row r="241" spans="1:52" x14ac:dyDescent="0.25">
      <c r="A241" s="86"/>
      <c r="AT241" s="239"/>
      <c r="AU241" s="239"/>
      <c r="AV241" s="239"/>
      <c r="AW241" s="239"/>
      <c r="AX241" s="239"/>
      <c r="AY241" s="239"/>
      <c r="AZ241" s="239"/>
    </row>
    <row r="242" spans="1:52" x14ac:dyDescent="0.25">
      <c r="A242" s="86"/>
      <c r="AT242" s="239"/>
      <c r="AU242" s="239"/>
      <c r="AV242" s="239"/>
      <c r="AW242" s="239"/>
      <c r="AX242" s="239"/>
      <c r="AY242" s="239"/>
      <c r="AZ242" s="239"/>
    </row>
    <row r="243" spans="1:52" x14ac:dyDescent="0.25">
      <c r="A243" s="86"/>
      <c r="AT243" s="239"/>
      <c r="AU243" s="239"/>
      <c r="AV243" s="239"/>
      <c r="AW243" s="239"/>
      <c r="AX243" s="239"/>
      <c r="AY243" s="239"/>
      <c r="AZ243" s="239"/>
    </row>
    <row r="244" spans="1:52" x14ac:dyDescent="0.25">
      <c r="A244" s="86"/>
      <c r="AT244" s="239"/>
      <c r="AU244" s="239"/>
      <c r="AV244" s="239"/>
      <c r="AW244" s="239"/>
      <c r="AX244" s="239"/>
      <c r="AY244" s="239"/>
      <c r="AZ244" s="239"/>
    </row>
    <row r="245" spans="1:52" x14ac:dyDescent="0.25">
      <c r="A245" s="86"/>
      <c r="AT245" s="239"/>
      <c r="AU245" s="239"/>
      <c r="AV245" s="239"/>
      <c r="AW245" s="239"/>
      <c r="AX245" s="239"/>
      <c r="AY245" s="239"/>
      <c r="AZ245" s="239"/>
    </row>
    <row r="246" spans="1:52" x14ac:dyDescent="0.25">
      <c r="A246" s="86"/>
      <c r="AT246" s="239"/>
      <c r="AU246" s="239"/>
      <c r="AV246" s="239"/>
      <c r="AW246" s="239"/>
      <c r="AX246" s="239"/>
      <c r="AY246" s="239"/>
      <c r="AZ246" s="239"/>
    </row>
    <row r="247" spans="1:52" x14ac:dyDescent="0.25">
      <c r="A247" s="86"/>
      <c r="AT247" s="239"/>
      <c r="AU247" s="239"/>
      <c r="AV247" s="239"/>
      <c r="AW247" s="239"/>
      <c r="AX247" s="239"/>
      <c r="AY247" s="239"/>
      <c r="AZ247" s="239"/>
    </row>
    <row r="248" spans="1:52" x14ac:dyDescent="0.25">
      <c r="A248" s="86"/>
      <c r="AT248" s="239"/>
      <c r="AU248" s="239"/>
      <c r="AV248" s="239"/>
      <c r="AW248" s="239"/>
      <c r="AX248" s="239"/>
      <c r="AY248" s="239"/>
      <c r="AZ248" s="239"/>
    </row>
    <row r="249" spans="1:52" x14ac:dyDescent="0.25">
      <c r="A249" s="86"/>
      <c r="AT249" s="239"/>
      <c r="AU249" s="239"/>
      <c r="AV249" s="239"/>
      <c r="AW249" s="239"/>
      <c r="AX249" s="239"/>
      <c r="AY249" s="239"/>
      <c r="AZ249" s="239"/>
    </row>
    <row r="250" spans="1:52" x14ac:dyDescent="0.25">
      <c r="A250" s="86"/>
      <c r="AT250" s="239"/>
      <c r="AU250" s="239"/>
      <c r="AV250" s="239"/>
      <c r="AW250" s="239"/>
      <c r="AX250" s="239"/>
      <c r="AY250" s="239"/>
      <c r="AZ250" s="239"/>
    </row>
    <row r="251" spans="1:52" x14ac:dyDescent="0.25">
      <c r="A251" s="86"/>
      <c r="AT251" s="239"/>
      <c r="AU251" s="239"/>
      <c r="AV251" s="239"/>
      <c r="AW251" s="239"/>
      <c r="AX251" s="239"/>
      <c r="AY251" s="239"/>
      <c r="AZ251" s="239"/>
    </row>
    <row r="252" spans="1:52" x14ac:dyDescent="0.25">
      <c r="A252" s="86"/>
      <c r="AT252" s="239"/>
      <c r="AU252" s="239"/>
      <c r="AV252" s="239"/>
      <c r="AW252" s="239"/>
      <c r="AX252" s="239"/>
      <c r="AY252" s="239"/>
      <c r="AZ252" s="239"/>
    </row>
    <row r="253" spans="1:52" x14ac:dyDescent="0.25">
      <c r="A253" s="86"/>
      <c r="AT253" s="239"/>
      <c r="AU253" s="239"/>
      <c r="AV253" s="239"/>
      <c r="AW253" s="239"/>
      <c r="AX253" s="239"/>
      <c r="AY253" s="239"/>
      <c r="AZ253" s="239"/>
    </row>
    <row r="254" spans="1:52" x14ac:dyDescent="0.25">
      <c r="A254" s="86"/>
      <c r="AT254" s="239"/>
      <c r="AU254" s="239"/>
      <c r="AV254" s="239"/>
      <c r="AW254" s="239"/>
      <c r="AX254" s="239"/>
      <c r="AY254" s="239"/>
      <c r="AZ254" s="239"/>
    </row>
    <row r="255" spans="1:52" x14ac:dyDescent="0.25">
      <c r="A255" s="86"/>
      <c r="AT255" s="239"/>
      <c r="AU255" s="239"/>
      <c r="AV255" s="239"/>
      <c r="AW255" s="239"/>
      <c r="AX255" s="239"/>
      <c r="AY255" s="239"/>
      <c r="AZ255" s="239"/>
    </row>
    <row r="256" spans="1:52" x14ac:dyDescent="0.25">
      <c r="A256" s="86"/>
      <c r="AT256" s="239"/>
      <c r="AU256" s="239"/>
      <c r="AV256" s="239"/>
      <c r="AW256" s="239"/>
      <c r="AX256" s="239"/>
      <c r="AY256" s="239"/>
      <c r="AZ256" s="239"/>
    </row>
    <row r="257" spans="1:52" x14ac:dyDescent="0.25">
      <c r="A257" s="86"/>
      <c r="AT257" s="239"/>
      <c r="AU257" s="239"/>
      <c r="AV257" s="239"/>
      <c r="AW257" s="239"/>
      <c r="AX257" s="239"/>
      <c r="AY257" s="239"/>
      <c r="AZ257" s="239"/>
    </row>
    <row r="258" spans="1:52" x14ac:dyDescent="0.25">
      <c r="A258" s="86"/>
      <c r="AT258" s="239"/>
      <c r="AU258" s="239"/>
      <c r="AV258" s="239"/>
      <c r="AW258" s="239"/>
      <c r="AX258" s="239"/>
      <c r="AY258" s="239"/>
      <c r="AZ258" s="239"/>
    </row>
    <row r="259" spans="1:52" x14ac:dyDescent="0.25">
      <c r="A259" s="86"/>
      <c r="AT259" s="239"/>
      <c r="AU259" s="239"/>
      <c r="AV259" s="239"/>
      <c r="AW259" s="239"/>
      <c r="AX259" s="239"/>
      <c r="AY259" s="239"/>
      <c r="AZ259" s="239"/>
    </row>
    <row r="260" spans="1:52" x14ac:dyDescent="0.25">
      <c r="A260" s="86"/>
      <c r="AT260" s="239"/>
      <c r="AU260" s="239"/>
      <c r="AV260" s="239"/>
      <c r="AW260" s="239"/>
      <c r="AX260" s="239"/>
      <c r="AY260" s="239"/>
      <c r="AZ260" s="239"/>
    </row>
    <row r="261" spans="1:52" x14ac:dyDescent="0.25">
      <c r="A261" s="86"/>
      <c r="AT261" s="239"/>
      <c r="AU261" s="239"/>
      <c r="AV261" s="239"/>
      <c r="AW261" s="239"/>
      <c r="AX261" s="239"/>
      <c r="AY261" s="239"/>
      <c r="AZ261" s="239"/>
    </row>
    <row r="262" spans="1:52" x14ac:dyDescent="0.25">
      <c r="A262" s="86"/>
      <c r="AT262" s="239"/>
      <c r="AU262" s="239"/>
      <c r="AV262" s="239"/>
      <c r="AW262" s="239"/>
      <c r="AX262" s="239"/>
      <c r="AY262" s="239"/>
      <c r="AZ262" s="239"/>
    </row>
    <row r="263" spans="1:52" x14ac:dyDescent="0.25">
      <c r="A263" s="86"/>
      <c r="AT263" s="239"/>
      <c r="AU263" s="239"/>
      <c r="AV263" s="239"/>
      <c r="AW263" s="239"/>
      <c r="AX263" s="239"/>
      <c r="AY263" s="239"/>
      <c r="AZ263" s="239"/>
    </row>
    <row r="264" spans="1:52" x14ac:dyDescent="0.25">
      <c r="A264" s="86"/>
      <c r="AT264" s="239"/>
      <c r="AU264" s="239"/>
      <c r="AV264" s="239"/>
      <c r="AW264" s="239"/>
      <c r="AX264" s="239"/>
      <c r="AY264" s="239"/>
      <c r="AZ264" s="239"/>
    </row>
    <row r="265" spans="1:52" x14ac:dyDescent="0.25">
      <c r="A265" s="86"/>
      <c r="AT265" s="239"/>
      <c r="AU265" s="239"/>
      <c r="AV265" s="239"/>
      <c r="AW265" s="239"/>
      <c r="AX265" s="239"/>
      <c r="AY265" s="239"/>
      <c r="AZ265" s="239"/>
    </row>
    <row r="266" spans="1:52" x14ac:dyDescent="0.25">
      <c r="A266" s="86"/>
      <c r="AT266" s="239"/>
      <c r="AU266" s="239"/>
      <c r="AV266" s="239"/>
      <c r="AW266" s="239"/>
      <c r="AX266" s="239"/>
      <c r="AY266" s="239"/>
      <c r="AZ266" s="239"/>
    </row>
    <row r="267" spans="1:52" x14ac:dyDescent="0.25">
      <c r="A267" s="86"/>
      <c r="AT267" s="239"/>
      <c r="AU267" s="239"/>
      <c r="AV267" s="239"/>
      <c r="AW267" s="239"/>
      <c r="AX267" s="239"/>
      <c r="AY267" s="239"/>
      <c r="AZ267" s="239"/>
    </row>
    <row r="268" spans="1:52" x14ac:dyDescent="0.25">
      <c r="A268" s="86"/>
      <c r="AT268" s="239"/>
      <c r="AU268" s="239"/>
      <c r="AV268" s="239"/>
      <c r="AW268" s="239"/>
      <c r="AX268" s="239"/>
      <c r="AY268" s="239"/>
      <c r="AZ268" s="239"/>
    </row>
    <row r="269" spans="1:52" x14ac:dyDescent="0.25">
      <c r="A269" s="86"/>
      <c r="AT269" s="239"/>
      <c r="AU269" s="239"/>
      <c r="AV269" s="239"/>
      <c r="AW269" s="239"/>
      <c r="AX269" s="239"/>
      <c r="AY269" s="239"/>
      <c r="AZ269" s="239"/>
    </row>
    <row r="270" spans="1:52" x14ac:dyDescent="0.25">
      <c r="A270" s="86"/>
      <c r="AT270" s="239"/>
      <c r="AU270" s="239"/>
      <c r="AV270" s="239"/>
      <c r="AW270" s="239"/>
      <c r="AX270" s="239"/>
      <c r="AY270" s="239"/>
      <c r="AZ270" s="239"/>
    </row>
    <row r="271" spans="1:52" x14ac:dyDescent="0.25">
      <c r="A271" s="86"/>
    </row>
    <row r="272" spans="1:52" x14ac:dyDescent="0.25">
      <c r="A272" s="86"/>
    </row>
    <row r="273" spans="1:1" x14ac:dyDescent="0.25">
      <c r="A273" s="86"/>
    </row>
    <row r="274" spans="1:1" x14ac:dyDescent="0.25">
      <c r="A274" s="86"/>
    </row>
    <row r="275" spans="1:1" x14ac:dyDescent="0.25">
      <c r="A275" s="86"/>
    </row>
    <row r="276" spans="1:1" x14ac:dyDescent="0.25">
      <c r="A276" s="86"/>
    </row>
    <row r="277" spans="1:1" x14ac:dyDescent="0.25">
      <c r="A277" s="86"/>
    </row>
    <row r="278" spans="1:1" x14ac:dyDescent="0.25">
      <c r="A278" s="86"/>
    </row>
    <row r="279" spans="1:1" x14ac:dyDescent="0.25">
      <c r="A279" s="86"/>
    </row>
    <row r="280" spans="1:1" x14ac:dyDescent="0.25">
      <c r="A280" s="86"/>
    </row>
    <row r="281" spans="1:1" x14ac:dyDescent="0.25">
      <c r="A281" s="86"/>
    </row>
    <row r="282" spans="1:1" x14ac:dyDescent="0.25">
      <c r="A282" s="86"/>
    </row>
    <row r="283" spans="1:1" x14ac:dyDescent="0.25">
      <c r="A283" s="86"/>
    </row>
    <row r="284" spans="1:1" x14ac:dyDescent="0.25">
      <c r="A284" s="86"/>
    </row>
    <row r="285" spans="1:1" x14ac:dyDescent="0.25">
      <c r="A285" s="86"/>
    </row>
    <row r="286" spans="1:1" x14ac:dyDescent="0.25">
      <c r="A286" s="86"/>
    </row>
    <row r="287" spans="1:1" x14ac:dyDescent="0.25">
      <c r="A287" s="86"/>
    </row>
    <row r="288" spans="1:1" x14ac:dyDescent="0.25">
      <c r="A288" s="86"/>
    </row>
    <row r="289" spans="1:1" x14ac:dyDescent="0.25">
      <c r="A289" s="86"/>
    </row>
    <row r="290" spans="1:1" x14ac:dyDescent="0.25">
      <c r="A290" s="86"/>
    </row>
    <row r="291" spans="1:1" x14ac:dyDescent="0.25">
      <c r="A291" s="86"/>
    </row>
    <row r="292" spans="1:1" x14ac:dyDescent="0.25">
      <c r="A292" s="86"/>
    </row>
    <row r="293" spans="1:1" x14ac:dyDescent="0.25">
      <c r="A293" s="86"/>
    </row>
    <row r="294" spans="1:1" x14ac:dyDescent="0.25">
      <c r="A294" s="86"/>
    </row>
    <row r="295" spans="1:1" x14ac:dyDescent="0.25">
      <c r="A295" s="86"/>
    </row>
    <row r="296" spans="1:1" x14ac:dyDescent="0.25">
      <c r="A296" s="86"/>
    </row>
    <row r="297" spans="1:1" x14ac:dyDescent="0.25">
      <c r="A297" s="86"/>
    </row>
    <row r="298" spans="1:1" x14ac:dyDescent="0.25">
      <c r="A298" s="86"/>
    </row>
    <row r="299" spans="1:1" x14ac:dyDescent="0.25">
      <c r="A299" s="86"/>
    </row>
    <row r="300" spans="1:1" x14ac:dyDescent="0.25">
      <c r="A300" s="86"/>
    </row>
    <row r="301" spans="1:1" x14ac:dyDescent="0.25">
      <c r="A301" s="86"/>
    </row>
    <row r="302" spans="1:1" x14ac:dyDescent="0.25">
      <c r="A302" s="86"/>
    </row>
    <row r="303" spans="1:1" x14ac:dyDescent="0.25">
      <c r="A303" s="86"/>
    </row>
    <row r="304" spans="1:1" x14ac:dyDescent="0.25">
      <c r="A304" s="86"/>
    </row>
    <row r="305" spans="1:1" x14ac:dyDescent="0.25">
      <c r="A305" s="86"/>
    </row>
    <row r="306" spans="1:1" x14ac:dyDescent="0.25">
      <c r="A306" s="86"/>
    </row>
    <row r="307" spans="1:1" x14ac:dyDescent="0.25">
      <c r="A307" s="86"/>
    </row>
    <row r="308" spans="1:1" x14ac:dyDescent="0.25">
      <c r="A308" s="86"/>
    </row>
    <row r="309" spans="1:1" x14ac:dyDescent="0.25">
      <c r="A309" s="86"/>
    </row>
    <row r="310" spans="1:1" x14ac:dyDescent="0.25">
      <c r="A310" s="86"/>
    </row>
    <row r="311" spans="1:1" x14ac:dyDescent="0.25">
      <c r="A311" s="86"/>
    </row>
    <row r="312" spans="1:1" x14ac:dyDescent="0.25">
      <c r="A312" s="86"/>
    </row>
    <row r="313" spans="1:1" x14ac:dyDescent="0.25">
      <c r="A313" s="86"/>
    </row>
    <row r="314" spans="1:1" x14ac:dyDescent="0.25">
      <c r="A314" s="86"/>
    </row>
    <row r="315" spans="1:1" x14ac:dyDescent="0.25">
      <c r="A315" s="86"/>
    </row>
    <row r="316" spans="1:1" x14ac:dyDescent="0.25">
      <c r="A316" s="86"/>
    </row>
    <row r="317" spans="1:1" x14ac:dyDescent="0.25">
      <c r="A317" s="86"/>
    </row>
    <row r="318" spans="1:1" x14ac:dyDescent="0.25">
      <c r="A318" s="86"/>
    </row>
    <row r="319" spans="1:1" x14ac:dyDescent="0.25">
      <c r="A319" s="86"/>
    </row>
    <row r="320" spans="1:1" x14ac:dyDescent="0.25">
      <c r="A320" s="86"/>
    </row>
    <row r="321" spans="1:1" x14ac:dyDescent="0.25">
      <c r="A321" s="86"/>
    </row>
    <row r="322" spans="1:1" x14ac:dyDescent="0.25">
      <c r="A322" s="86"/>
    </row>
    <row r="323" spans="1:1" x14ac:dyDescent="0.25">
      <c r="A323" s="86"/>
    </row>
    <row r="324" spans="1:1" x14ac:dyDescent="0.25">
      <c r="A324" s="86"/>
    </row>
    <row r="325" spans="1:1" x14ac:dyDescent="0.25">
      <c r="A325" s="86"/>
    </row>
    <row r="326" spans="1:1" x14ac:dyDescent="0.25">
      <c r="A326" s="86"/>
    </row>
    <row r="327" spans="1:1" x14ac:dyDescent="0.25">
      <c r="A327" s="86"/>
    </row>
    <row r="328" spans="1:1" x14ac:dyDescent="0.25">
      <c r="A328" s="86"/>
    </row>
    <row r="329" spans="1:1" x14ac:dyDescent="0.25">
      <c r="A329" s="86"/>
    </row>
    <row r="330" spans="1:1" x14ac:dyDescent="0.25">
      <c r="A330" s="86"/>
    </row>
    <row r="331" spans="1:1" x14ac:dyDescent="0.25">
      <c r="A331" s="86"/>
    </row>
    <row r="332" spans="1:1" x14ac:dyDescent="0.25">
      <c r="A332" s="86"/>
    </row>
    <row r="333" spans="1:1" x14ac:dyDescent="0.25">
      <c r="A333" s="86"/>
    </row>
    <row r="334" spans="1:1" x14ac:dyDescent="0.25">
      <c r="A334" s="86"/>
    </row>
    <row r="335" spans="1:1" x14ac:dyDescent="0.25">
      <c r="A335" s="86"/>
    </row>
    <row r="336" spans="1:1" x14ac:dyDescent="0.25">
      <c r="A336" s="86"/>
    </row>
    <row r="337" spans="1:1" x14ac:dyDescent="0.25">
      <c r="A337" s="86"/>
    </row>
    <row r="338" spans="1:1" x14ac:dyDescent="0.25">
      <c r="A338" s="86"/>
    </row>
    <row r="339" spans="1:1" x14ac:dyDescent="0.25">
      <c r="A339" s="86"/>
    </row>
    <row r="340" spans="1:1" x14ac:dyDescent="0.25">
      <c r="A340" s="86"/>
    </row>
    <row r="341" spans="1:1" x14ac:dyDescent="0.25">
      <c r="A341" s="86"/>
    </row>
    <row r="342" spans="1:1" x14ac:dyDescent="0.25">
      <c r="A342" s="86"/>
    </row>
    <row r="343" spans="1:1" x14ac:dyDescent="0.25">
      <c r="A343" s="86"/>
    </row>
    <row r="344" spans="1:1" x14ac:dyDescent="0.25">
      <c r="A344" s="86"/>
    </row>
    <row r="345" spans="1:1" x14ac:dyDescent="0.25">
      <c r="A345" s="86"/>
    </row>
    <row r="346" spans="1:1" x14ac:dyDescent="0.25">
      <c r="A346" s="86"/>
    </row>
    <row r="347" spans="1:1" x14ac:dyDescent="0.25">
      <c r="A347" s="86"/>
    </row>
    <row r="348" spans="1:1" x14ac:dyDescent="0.25">
      <c r="A348" s="86"/>
    </row>
    <row r="349" spans="1:1" x14ac:dyDescent="0.25">
      <c r="A349" s="86"/>
    </row>
    <row r="350" spans="1:1" x14ac:dyDescent="0.25">
      <c r="A350" s="86"/>
    </row>
    <row r="351" spans="1:1" x14ac:dyDescent="0.25">
      <c r="A351" s="86"/>
    </row>
    <row r="352" spans="1:1" x14ac:dyDescent="0.25">
      <c r="A352" s="86"/>
    </row>
    <row r="353" spans="1:1" x14ac:dyDescent="0.25">
      <c r="A353" s="86"/>
    </row>
    <row r="354" spans="1:1" x14ac:dyDescent="0.25">
      <c r="A354" s="86"/>
    </row>
    <row r="355" spans="1:1" x14ac:dyDescent="0.25">
      <c r="A355" s="86"/>
    </row>
    <row r="356" spans="1:1" x14ac:dyDescent="0.25">
      <c r="A356" s="86"/>
    </row>
    <row r="357" spans="1:1" x14ac:dyDescent="0.25">
      <c r="A357" s="86"/>
    </row>
    <row r="358" spans="1:1" x14ac:dyDescent="0.25">
      <c r="A358" s="86"/>
    </row>
    <row r="359" spans="1:1" x14ac:dyDescent="0.25">
      <c r="A359" s="86"/>
    </row>
    <row r="360" spans="1:1" x14ac:dyDescent="0.25">
      <c r="A360" s="86"/>
    </row>
    <row r="361" spans="1:1" x14ac:dyDescent="0.25">
      <c r="A361" s="86"/>
    </row>
    <row r="362" spans="1:1" x14ac:dyDescent="0.25">
      <c r="A362" s="86"/>
    </row>
    <row r="363" spans="1:1" x14ac:dyDescent="0.25">
      <c r="A363" s="86"/>
    </row>
    <row r="364" spans="1:1" x14ac:dyDescent="0.25">
      <c r="A364" s="86"/>
    </row>
    <row r="365" spans="1:1" x14ac:dyDescent="0.25">
      <c r="A365" s="86"/>
    </row>
    <row r="366" spans="1:1" x14ac:dyDescent="0.25">
      <c r="A366" s="86"/>
    </row>
    <row r="367" spans="1:1" x14ac:dyDescent="0.25">
      <c r="A367" s="86"/>
    </row>
    <row r="368" spans="1:1" x14ac:dyDescent="0.25">
      <c r="A368" s="86"/>
    </row>
    <row r="369" spans="1:1" x14ac:dyDescent="0.25">
      <c r="A369" s="86"/>
    </row>
    <row r="370" spans="1:1" x14ac:dyDescent="0.25">
      <c r="A370" s="86"/>
    </row>
    <row r="371" spans="1:1" x14ac:dyDescent="0.25">
      <c r="A371" s="86"/>
    </row>
    <row r="372" spans="1:1" x14ac:dyDescent="0.25">
      <c r="A372" s="86"/>
    </row>
    <row r="373" spans="1:1" x14ac:dyDescent="0.25">
      <c r="A373" s="86"/>
    </row>
    <row r="374" spans="1:1" x14ac:dyDescent="0.25">
      <c r="A374" s="86"/>
    </row>
    <row r="375" spans="1:1" x14ac:dyDescent="0.25">
      <c r="A375" s="86"/>
    </row>
    <row r="376" spans="1:1" x14ac:dyDescent="0.25">
      <c r="A376" s="86"/>
    </row>
    <row r="377" spans="1:1" x14ac:dyDescent="0.25">
      <c r="A377" s="86"/>
    </row>
    <row r="378" spans="1:1" x14ac:dyDescent="0.25">
      <c r="A378" s="86"/>
    </row>
    <row r="379" spans="1:1" x14ac:dyDescent="0.25">
      <c r="A379" s="86"/>
    </row>
    <row r="380" spans="1:1" x14ac:dyDescent="0.25">
      <c r="A380" s="86"/>
    </row>
    <row r="381" spans="1:1" x14ac:dyDescent="0.25">
      <c r="A381" s="86"/>
    </row>
    <row r="382" spans="1:1" x14ac:dyDescent="0.25">
      <c r="A382" s="86"/>
    </row>
    <row r="383" spans="1:1" x14ac:dyDescent="0.25">
      <c r="A383" s="86"/>
    </row>
    <row r="384" spans="1:1" x14ac:dyDescent="0.25">
      <c r="A384" s="86"/>
    </row>
    <row r="385" spans="1:1" x14ac:dyDescent="0.25">
      <c r="A385" s="86"/>
    </row>
    <row r="386" spans="1:1" x14ac:dyDescent="0.25">
      <c r="A386" s="86"/>
    </row>
    <row r="387" spans="1:1" x14ac:dyDescent="0.25">
      <c r="A387" s="86"/>
    </row>
    <row r="388" spans="1:1" x14ac:dyDescent="0.25">
      <c r="A388" s="86"/>
    </row>
    <row r="389" spans="1:1" x14ac:dyDescent="0.25">
      <c r="A389" s="86"/>
    </row>
    <row r="390" spans="1:1" x14ac:dyDescent="0.25">
      <c r="A390" s="86"/>
    </row>
    <row r="391" spans="1:1" x14ac:dyDescent="0.25">
      <c r="A391" s="86"/>
    </row>
    <row r="392" spans="1:1" x14ac:dyDescent="0.25">
      <c r="A392" s="86"/>
    </row>
    <row r="393" spans="1:1" x14ac:dyDescent="0.25">
      <c r="A393" s="86"/>
    </row>
    <row r="394" spans="1:1" x14ac:dyDescent="0.25">
      <c r="A394" s="86"/>
    </row>
    <row r="395" spans="1:1" x14ac:dyDescent="0.25">
      <c r="A395" s="86"/>
    </row>
    <row r="396" spans="1:1" x14ac:dyDescent="0.25">
      <c r="A396" s="86"/>
    </row>
    <row r="397" spans="1:1" x14ac:dyDescent="0.25">
      <c r="A397" s="86"/>
    </row>
    <row r="398" spans="1:1" x14ac:dyDescent="0.25">
      <c r="A398" s="86"/>
    </row>
    <row r="399" spans="1:1" x14ac:dyDescent="0.25">
      <c r="A399" s="86"/>
    </row>
    <row r="400" spans="1:1" x14ac:dyDescent="0.25">
      <c r="A400" s="86"/>
    </row>
    <row r="401" spans="1:1" x14ac:dyDescent="0.25">
      <c r="A401" s="86"/>
    </row>
    <row r="402" spans="1:1" x14ac:dyDescent="0.25">
      <c r="A402" s="86"/>
    </row>
    <row r="403" spans="1:1" x14ac:dyDescent="0.25">
      <c r="A403" s="86"/>
    </row>
    <row r="404" spans="1:1" x14ac:dyDescent="0.25">
      <c r="A404" s="86"/>
    </row>
    <row r="405" spans="1:1" x14ac:dyDescent="0.25">
      <c r="A405" s="86"/>
    </row>
    <row r="406" spans="1:1" x14ac:dyDescent="0.25">
      <c r="A406" s="86"/>
    </row>
    <row r="407" spans="1:1" x14ac:dyDescent="0.25">
      <c r="A407" s="86"/>
    </row>
    <row r="408" spans="1:1" x14ac:dyDescent="0.25">
      <c r="A408" s="86"/>
    </row>
    <row r="409" spans="1:1" x14ac:dyDescent="0.25">
      <c r="A409" s="86"/>
    </row>
    <row r="410" spans="1:1" x14ac:dyDescent="0.25">
      <c r="A410" s="86"/>
    </row>
    <row r="411" spans="1:1" x14ac:dyDescent="0.25">
      <c r="A411" s="86"/>
    </row>
    <row r="412" spans="1:1" x14ac:dyDescent="0.25">
      <c r="A412" s="86"/>
    </row>
    <row r="413" spans="1:1" x14ac:dyDescent="0.25">
      <c r="A413" s="86"/>
    </row>
    <row r="414" spans="1:1" x14ac:dyDescent="0.25">
      <c r="A414" s="86"/>
    </row>
    <row r="415" spans="1:1" x14ac:dyDescent="0.25">
      <c r="A415" s="86"/>
    </row>
    <row r="416" spans="1:1" x14ac:dyDescent="0.25">
      <c r="A416" s="86"/>
    </row>
    <row r="417" spans="1:1" x14ac:dyDescent="0.25">
      <c r="A417" s="86"/>
    </row>
    <row r="418" spans="1:1" x14ac:dyDescent="0.25">
      <c r="A418" s="86"/>
    </row>
    <row r="419" spans="1:1" x14ac:dyDescent="0.25">
      <c r="A419" s="86"/>
    </row>
    <row r="420" spans="1:1" x14ac:dyDescent="0.25">
      <c r="A420" s="86"/>
    </row>
    <row r="421" spans="1:1" x14ac:dyDescent="0.25">
      <c r="A421" s="86"/>
    </row>
    <row r="422" spans="1:1" x14ac:dyDescent="0.25">
      <c r="A422" s="86"/>
    </row>
    <row r="423" spans="1:1" x14ac:dyDescent="0.25">
      <c r="A423" s="86"/>
    </row>
    <row r="424" spans="1:1" x14ac:dyDescent="0.25">
      <c r="A424" s="86"/>
    </row>
    <row r="425" spans="1:1" x14ac:dyDescent="0.25">
      <c r="A425" s="86"/>
    </row>
    <row r="426" spans="1:1" x14ac:dyDescent="0.25">
      <c r="A426" s="86"/>
    </row>
    <row r="427" spans="1:1" x14ac:dyDescent="0.25">
      <c r="A427" s="86"/>
    </row>
    <row r="428" spans="1:1" x14ac:dyDescent="0.25">
      <c r="A428" s="86"/>
    </row>
    <row r="429" spans="1:1" x14ac:dyDescent="0.25">
      <c r="A429" s="86"/>
    </row>
    <row r="430" spans="1:1" x14ac:dyDescent="0.25">
      <c r="A430" s="86"/>
    </row>
    <row r="431" spans="1:1" x14ac:dyDescent="0.25">
      <c r="A431" s="86"/>
    </row>
    <row r="432" spans="1:1" x14ac:dyDescent="0.25">
      <c r="A432" s="86"/>
    </row>
    <row r="433" spans="1:1" x14ac:dyDescent="0.25">
      <c r="A433" s="86"/>
    </row>
    <row r="434" spans="1:1" x14ac:dyDescent="0.25">
      <c r="A434" s="86"/>
    </row>
    <row r="435" spans="1:1" x14ac:dyDescent="0.25">
      <c r="A435" s="86"/>
    </row>
    <row r="436" spans="1:1" x14ac:dyDescent="0.25">
      <c r="A436" s="86"/>
    </row>
    <row r="437" spans="1:1" x14ac:dyDescent="0.25">
      <c r="A437" s="86"/>
    </row>
    <row r="438" spans="1:1" x14ac:dyDescent="0.25">
      <c r="A438" s="86"/>
    </row>
    <row r="439" spans="1:1" x14ac:dyDescent="0.25">
      <c r="A439" s="86"/>
    </row>
    <row r="440" spans="1:1" x14ac:dyDescent="0.25">
      <c r="A440" s="86"/>
    </row>
    <row r="441" spans="1:1" x14ac:dyDescent="0.25">
      <c r="A441" s="86"/>
    </row>
    <row r="442" spans="1:1" x14ac:dyDescent="0.25">
      <c r="A442" s="86"/>
    </row>
    <row r="443" spans="1:1" x14ac:dyDescent="0.25">
      <c r="A443" s="86"/>
    </row>
    <row r="444" spans="1:1" x14ac:dyDescent="0.25">
      <c r="A444" s="86"/>
    </row>
    <row r="445" spans="1:1" x14ac:dyDescent="0.25">
      <c r="A445" s="86"/>
    </row>
    <row r="446" spans="1:1" x14ac:dyDescent="0.25">
      <c r="A446" s="86"/>
    </row>
    <row r="447" spans="1:1" x14ac:dyDescent="0.25">
      <c r="A447" s="86"/>
    </row>
    <row r="448" spans="1:1" x14ac:dyDescent="0.25">
      <c r="A448" s="86"/>
    </row>
    <row r="449" spans="1:1" x14ac:dyDescent="0.25">
      <c r="A449" s="86"/>
    </row>
    <row r="450" spans="1:1" x14ac:dyDescent="0.25">
      <c r="A450" s="86"/>
    </row>
    <row r="451" spans="1:1" x14ac:dyDescent="0.25">
      <c r="A451" s="86"/>
    </row>
    <row r="452" spans="1:1" x14ac:dyDescent="0.25">
      <c r="A452" s="86"/>
    </row>
    <row r="453" spans="1:1" x14ac:dyDescent="0.25">
      <c r="A453" s="86"/>
    </row>
    <row r="454" spans="1:1" x14ac:dyDescent="0.25">
      <c r="A454" s="86"/>
    </row>
    <row r="455" spans="1:1" x14ac:dyDescent="0.25">
      <c r="A455" s="86"/>
    </row>
    <row r="456" spans="1:1" x14ac:dyDescent="0.25">
      <c r="A456" s="86"/>
    </row>
    <row r="457" spans="1:1" x14ac:dyDescent="0.25">
      <c r="A457" s="86"/>
    </row>
    <row r="458" spans="1:1" x14ac:dyDescent="0.25">
      <c r="A458" s="86"/>
    </row>
    <row r="459" spans="1:1" x14ac:dyDescent="0.25">
      <c r="A459" s="86"/>
    </row>
    <row r="460" spans="1:1" x14ac:dyDescent="0.25">
      <c r="A460" s="86"/>
    </row>
    <row r="461" spans="1:1" x14ac:dyDescent="0.25">
      <c r="A461" s="86"/>
    </row>
    <row r="462" spans="1:1" x14ac:dyDescent="0.25">
      <c r="A462" s="86"/>
    </row>
    <row r="463" spans="1:1" x14ac:dyDescent="0.25">
      <c r="A463" s="86"/>
    </row>
    <row r="464" spans="1:1" x14ac:dyDescent="0.25">
      <c r="A464" s="86"/>
    </row>
    <row r="465" spans="1:1" x14ac:dyDescent="0.25">
      <c r="A465" s="86"/>
    </row>
    <row r="466" spans="1:1" x14ac:dyDescent="0.25">
      <c r="A466" s="86"/>
    </row>
    <row r="467" spans="1:1" x14ac:dyDescent="0.25">
      <c r="A467" s="86"/>
    </row>
    <row r="468" spans="1:1" x14ac:dyDescent="0.25">
      <c r="A468" s="86"/>
    </row>
    <row r="469" spans="1:1" x14ac:dyDescent="0.25">
      <c r="A469" s="86"/>
    </row>
    <row r="470" spans="1:1" x14ac:dyDescent="0.25">
      <c r="A470" s="86"/>
    </row>
    <row r="471" spans="1:1" x14ac:dyDescent="0.25">
      <c r="A471" s="86"/>
    </row>
    <row r="472" spans="1:1" x14ac:dyDescent="0.25">
      <c r="A472" s="86"/>
    </row>
    <row r="473" spans="1:1" x14ac:dyDescent="0.25">
      <c r="A473" s="86"/>
    </row>
    <row r="474" spans="1:1" x14ac:dyDescent="0.25">
      <c r="A474" s="86"/>
    </row>
    <row r="475" spans="1:1" x14ac:dyDescent="0.25">
      <c r="A475" s="86"/>
    </row>
    <row r="476" spans="1:1" x14ac:dyDescent="0.25">
      <c r="A476" s="86"/>
    </row>
    <row r="477" spans="1:1" x14ac:dyDescent="0.25">
      <c r="A477" s="86"/>
    </row>
    <row r="478" spans="1:1" x14ac:dyDescent="0.25">
      <c r="A478" s="86"/>
    </row>
    <row r="479" spans="1:1" x14ac:dyDescent="0.25">
      <c r="A479" s="86"/>
    </row>
    <row r="480" spans="1:1" x14ac:dyDescent="0.25">
      <c r="A480" s="86"/>
    </row>
    <row r="481" spans="1:1" x14ac:dyDescent="0.25">
      <c r="A481" s="86"/>
    </row>
    <row r="482" spans="1:1" x14ac:dyDescent="0.25">
      <c r="A482" s="86"/>
    </row>
    <row r="483" spans="1:1" x14ac:dyDescent="0.25">
      <c r="A483" s="86"/>
    </row>
    <row r="484" spans="1:1" x14ac:dyDescent="0.25">
      <c r="A484" s="86"/>
    </row>
    <row r="485" spans="1:1" x14ac:dyDescent="0.25">
      <c r="A485" s="86"/>
    </row>
    <row r="486" spans="1:1" x14ac:dyDescent="0.25">
      <c r="A486" s="86"/>
    </row>
    <row r="487" spans="1:1" x14ac:dyDescent="0.25">
      <c r="A487" s="86"/>
    </row>
    <row r="488" spans="1:1" x14ac:dyDescent="0.25">
      <c r="A488" s="86"/>
    </row>
    <row r="489" spans="1:1" x14ac:dyDescent="0.25">
      <c r="A489" s="86"/>
    </row>
    <row r="490" spans="1:1" x14ac:dyDescent="0.25">
      <c r="A490" s="86"/>
    </row>
    <row r="491" spans="1:1" x14ac:dyDescent="0.25">
      <c r="A491" s="86"/>
    </row>
    <row r="492" spans="1:1" x14ac:dyDescent="0.25">
      <c r="A492" s="86"/>
    </row>
    <row r="493" spans="1:1" x14ac:dyDescent="0.25">
      <c r="A493" s="86"/>
    </row>
    <row r="494" spans="1:1" x14ac:dyDescent="0.25">
      <c r="A494" s="86"/>
    </row>
    <row r="495" spans="1:1" x14ac:dyDescent="0.25">
      <c r="A495" s="86"/>
    </row>
    <row r="496" spans="1:1" x14ac:dyDescent="0.25">
      <c r="A496" s="86"/>
    </row>
    <row r="497" spans="1:1" x14ac:dyDescent="0.25">
      <c r="A497" s="86"/>
    </row>
    <row r="498" spans="1:1" x14ac:dyDescent="0.25">
      <c r="A498" s="86"/>
    </row>
    <row r="499" spans="1:1" x14ac:dyDescent="0.25">
      <c r="A499" s="86"/>
    </row>
    <row r="500" spans="1:1" x14ac:dyDescent="0.25">
      <c r="A500" s="86"/>
    </row>
    <row r="501" spans="1:1" x14ac:dyDescent="0.25">
      <c r="A501" s="86"/>
    </row>
    <row r="502" spans="1:1" x14ac:dyDescent="0.25">
      <c r="A502" s="86"/>
    </row>
    <row r="503" spans="1:1" x14ac:dyDescent="0.25">
      <c r="A503" s="86"/>
    </row>
    <row r="504" spans="1:1" x14ac:dyDescent="0.25">
      <c r="A504" s="86"/>
    </row>
    <row r="505" spans="1:1" x14ac:dyDescent="0.25">
      <c r="A505" s="86"/>
    </row>
    <row r="506" spans="1:1" x14ac:dyDescent="0.25">
      <c r="A506" s="86"/>
    </row>
    <row r="507" spans="1:1" x14ac:dyDescent="0.25">
      <c r="A507" s="86"/>
    </row>
    <row r="508" spans="1:1" x14ac:dyDescent="0.25">
      <c r="A508" s="86"/>
    </row>
    <row r="509" spans="1:1" x14ac:dyDescent="0.25">
      <c r="A509" s="86"/>
    </row>
    <row r="510" spans="1:1" x14ac:dyDescent="0.25">
      <c r="A510" s="86"/>
    </row>
    <row r="511" spans="1:1" x14ac:dyDescent="0.25">
      <c r="A511" s="86"/>
    </row>
    <row r="512" spans="1:1" x14ac:dyDescent="0.25">
      <c r="A512" s="86"/>
    </row>
    <row r="513" spans="1:1" x14ac:dyDescent="0.25">
      <c r="A513" s="86"/>
    </row>
    <row r="514" spans="1:1" x14ac:dyDescent="0.25">
      <c r="A514" s="86"/>
    </row>
    <row r="515" spans="1:1" x14ac:dyDescent="0.25">
      <c r="A515" s="86"/>
    </row>
    <row r="516" spans="1:1" x14ac:dyDescent="0.25">
      <c r="A516" s="86"/>
    </row>
    <row r="517" spans="1:1" x14ac:dyDescent="0.25">
      <c r="A517" s="86"/>
    </row>
    <row r="518" spans="1:1" x14ac:dyDescent="0.25">
      <c r="A518" s="86"/>
    </row>
    <row r="519" spans="1:1" x14ac:dyDescent="0.25">
      <c r="A519" s="86"/>
    </row>
    <row r="520" spans="1:1" x14ac:dyDescent="0.25">
      <c r="A520" s="86"/>
    </row>
    <row r="521" spans="1:1" x14ac:dyDescent="0.25">
      <c r="A521" s="86"/>
    </row>
    <row r="522" spans="1:1" x14ac:dyDescent="0.25">
      <c r="A522" s="86"/>
    </row>
    <row r="523" spans="1:1" x14ac:dyDescent="0.25">
      <c r="A523" s="86"/>
    </row>
    <row r="524" spans="1:1" x14ac:dyDescent="0.25">
      <c r="A524" s="86"/>
    </row>
    <row r="525" spans="1:1" x14ac:dyDescent="0.25">
      <c r="A525" s="86"/>
    </row>
    <row r="526" spans="1:1" x14ac:dyDescent="0.25">
      <c r="A526" s="86"/>
    </row>
    <row r="527" spans="1:1" x14ac:dyDescent="0.25">
      <c r="A527" s="86"/>
    </row>
    <row r="528" spans="1:1" x14ac:dyDescent="0.25">
      <c r="A528" s="86"/>
    </row>
    <row r="529" spans="1:1" x14ac:dyDescent="0.25">
      <c r="A529" s="86"/>
    </row>
    <row r="530" spans="1:1" x14ac:dyDescent="0.25">
      <c r="A530" s="86"/>
    </row>
    <row r="531" spans="1:1" x14ac:dyDescent="0.25">
      <c r="A531" s="86"/>
    </row>
    <row r="532" spans="1:1" x14ac:dyDescent="0.25">
      <c r="A532" s="86"/>
    </row>
    <row r="533" spans="1:1" x14ac:dyDescent="0.25">
      <c r="A533" s="86"/>
    </row>
    <row r="534" spans="1:1" x14ac:dyDescent="0.25">
      <c r="A534" s="86"/>
    </row>
    <row r="535" spans="1:1" x14ac:dyDescent="0.25">
      <c r="A535" s="86"/>
    </row>
    <row r="536" spans="1:1" x14ac:dyDescent="0.25">
      <c r="A536" s="86"/>
    </row>
    <row r="537" spans="1:1" x14ac:dyDescent="0.25">
      <c r="A537" s="86"/>
    </row>
    <row r="538" spans="1:1" x14ac:dyDescent="0.25">
      <c r="A538" s="86"/>
    </row>
    <row r="539" spans="1:1" x14ac:dyDescent="0.25">
      <c r="A539" s="86"/>
    </row>
    <row r="540" spans="1:1" x14ac:dyDescent="0.25">
      <c r="A540" s="86"/>
    </row>
    <row r="541" spans="1:1" x14ac:dyDescent="0.25">
      <c r="A541" s="86"/>
    </row>
    <row r="542" spans="1:1" x14ac:dyDescent="0.25">
      <c r="A542" s="86"/>
    </row>
    <row r="543" spans="1:1" x14ac:dyDescent="0.25">
      <c r="A543" s="86"/>
    </row>
    <row r="544" spans="1:1" x14ac:dyDescent="0.25">
      <c r="A544" s="86"/>
    </row>
    <row r="545" spans="1:1" x14ac:dyDescent="0.25">
      <c r="A545" s="86"/>
    </row>
    <row r="546" spans="1:1" x14ac:dyDescent="0.25">
      <c r="A546" s="86"/>
    </row>
    <row r="547" spans="1:1" x14ac:dyDescent="0.25">
      <c r="A547" s="86"/>
    </row>
    <row r="548" spans="1:1" x14ac:dyDescent="0.25">
      <c r="A548" s="86"/>
    </row>
    <row r="549" spans="1:1" x14ac:dyDescent="0.25">
      <c r="A549" s="86"/>
    </row>
    <row r="550" spans="1:1" x14ac:dyDescent="0.25">
      <c r="A550" s="86"/>
    </row>
    <row r="551" spans="1:1" x14ac:dyDescent="0.25">
      <c r="A551" s="86"/>
    </row>
    <row r="552" spans="1:1" x14ac:dyDescent="0.25">
      <c r="A552" s="86"/>
    </row>
    <row r="553" spans="1:1" x14ac:dyDescent="0.25">
      <c r="A553" s="86"/>
    </row>
    <row r="554" spans="1:1" x14ac:dyDescent="0.25">
      <c r="A554" s="86"/>
    </row>
    <row r="555" spans="1:1" x14ac:dyDescent="0.25">
      <c r="A555" s="86"/>
    </row>
    <row r="556" spans="1:1" x14ac:dyDescent="0.25">
      <c r="A556" s="86"/>
    </row>
    <row r="557" spans="1:1" x14ac:dyDescent="0.25">
      <c r="A557" s="86"/>
    </row>
    <row r="558" spans="1:1" x14ac:dyDescent="0.25">
      <c r="A558" s="86"/>
    </row>
    <row r="559" spans="1:1" x14ac:dyDescent="0.25">
      <c r="A559" s="86"/>
    </row>
    <row r="560" spans="1:1" x14ac:dyDescent="0.25">
      <c r="A560" s="86"/>
    </row>
    <row r="561" spans="1:1" x14ac:dyDescent="0.25">
      <c r="A561" s="86"/>
    </row>
    <row r="562" spans="1:1" x14ac:dyDescent="0.25">
      <c r="A562" s="86"/>
    </row>
    <row r="563" spans="1:1" x14ac:dyDescent="0.25">
      <c r="A563" s="86"/>
    </row>
    <row r="564" spans="1:1" x14ac:dyDescent="0.25">
      <c r="A564" s="86"/>
    </row>
    <row r="565" spans="1:1" x14ac:dyDescent="0.25">
      <c r="A565" s="86"/>
    </row>
    <row r="566" spans="1:1" x14ac:dyDescent="0.25">
      <c r="A566" s="86"/>
    </row>
    <row r="567" spans="1:1" x14ac:dyDescent="0.25">
      <c r="A567" s="86"/>
    </row>
    <row r="568" spans="1:1" x14ac:dyDescent="0.25">
      <c r="A568" s="86"/>
    </row>
    <row r="569" spans="1:1" x14ac:dyDescent="0.25">
      <c r="A569" s="86"/>
    </row>
    <row r="570" spans="1:1" x14ac:dyDescent="0.25">
      <c r="A570" s="86"/>
    </row>
    <row r="571" spans="1:1" x14ac:dyDescent="0.25">
      <c r="A571" s="86"/>
    </row>
    <row r="572" spans="1:1" x14ac:dyDescent="0.25">
      <c r="A572" s="86"/>
    </row>
    <row r="573" spans="1:1" x14ac:dyDescent="0.25">
      <c r="A573" s="86"/>
    </row>
    <row r="574" spans="1:1" x14ac:dyDescent="0.25">
      <c r="A574" s="86"/>
    </row>
    <row r="575" spans="1:1" x14ac:dyDescent="0.25">
      <c r="A575" s="86"/>
    </row>
    <row r="576" spans="1:1" x14ac:dyDescent="0.25">
      <c r="A576" s="86"/>
    </row>
    <row r="577" spans="1:1" x14ac:dyDescent="0.25">
      <c r="A577" s="86"/>
    </row>
    <row r="578" spans="1:1" x14ac:dyDescent="0.25">
      <c r="A578" s="86"/>
    </row>
    <row r="579" spans="1:1" x14ac:dyDescent="0.25">
      <c r="A579" s="86"/>
    </row>
    <row r="580" spans="1:1" x14ac:dyDescent="0.25">
      <c r="A580" s="86"/>
    </row>
    <row r="581" spans="1:1" x14ac:dyDescent="0.25">
      <c r="A581" s="86"/>
    </row>
    <row r="582" spans="1:1" x14ac:dyDescent="0.25">
      <c r="A582" s="86"/>
    </row>
    <row r="583" spans="1:1" x14ac:dyDescent="0.25">
      <c r="A583" s="86"/>
    </row>
    <row r="584" spans="1:1" x14ac:dyDescent="0.25">
      <c r="A584" s="86"/>
    </row>
    <row r="585" spans="1:1" x14ac:dyDescent="0.25">
      <c r="A585" s="86"/>
    </row>
    <row r="586" spans="1:1" x14ac:dyDescent="0.25">
      <c r="A586" s="86"/>
    </row>
    <row r="587" spans="1:1" x14ac:dyDescent="0.25">
      <c r="A587" s="86"/>
    </row>
    <row r="588" spans="1:1" x14ac:dyDescent="0.25">
      <c r="A588" s="86"/>
    </row>
    <row r="589" spans="1:1" x14ac:dyDescent="0.25">
      <c r="A589" s="86"/>
    </row>
    <row r="590" spans="1:1" x14ac:dyDescent="0.25">
      <c r="A590" s="86"/>
    </row>
    <row r="591" spans="1:1" x14ac:dyDescent="0.25">
      <c r="A591" s="86"/>
    </row>
    <row r="592" spans="1:1" x14ac:dyDescent="0.25">
      <c r="A592" s="86"/>
    </row>
    <row r="593" spans="1:1" x14ac:dyDescent="0.25">
      <c r="A593" s="86"/>
    </row>
    <row r="594" spans="1:1" x14ac:dyDescent="0.25">
      <c r="A594" s="86"/>
    </row>
    <row r="595" spans="1:1" x14ac:dyDescent="0.25">
      <c r="A595" s="86"/>
    </row>
    <row r="596" spans="1:1" x14ac:dyDescent="0.25">
      <c r="A596" s="86"/>
    </row>
    <row r="597" spans="1:1" x14ac:dyDescent="0.25">
      <c r="A597" s="86"/>
    </row>
    <row r="598" spans="1:1" x14ac:dyDescent="0.25">
      <c r="A598" s="86"/>
    </row>
    <row r="599" spans="1:1" x14ac:dyDescent="0.25">
      <c r="A599" s="86"/>
    </row>
    <row r="600" spans="1:1" x14ac:dyDescent="0.25">
      <c r="A600" s="86"/>
    </row>
    <row r="601" spans="1:1" x14ac:dyDescent="0.25">
      <c r="A601" s="86"/>
    </row>
    <row r="602" spans="1:1" x14ac:dyDescent="0.25">
      <c r="A602" s="86"/>
    </row>
    <row r="603" spans="1:1" x14ac:dyDescent="0.25">
      <c r="A603" s="86"/>
    </row>
    <row r="604" spans="1:1" x14ac:dyDescent="0.25">
      <c r="A604" s="86"/>
    </row>
    <row r="605" spans="1:1" x14ac:dyDescent="0.25">
      <c r="A605" s="86"/>
    </row>
    <row r="606" spans="1:1" x14ac:dyDescent="0.25">
      <c r="A606" s="86"/>
    </row>
    <row r="607" spans="1:1" x14ac:dyDescent="0.25">
      <c r="A607" s="86"/>
    </row>
    <row r="608" spans="1:1" x14ac:dyDescent="0.25">
      <c r="A608" s="86"/>
    </row>
    <row r="609" spans="1:1" x14ac:dyDescent="0.25">
      <c r="A609" s="86"/>
    </row>
    <row r="610" spans="1:1" x14ac:dyDescent="0.25">
      <c r="A610" s="86"/>
    </row>
    <row r="611" spans="1:1" x14ac:dyDescent="0.25">
      <c r="A611" s="86"/>
    </row>
    <row r="612" spans="1:1" x14ac:dyDescent="0.25">
      <c r="A612" s="86"/>
    </row>
    <row r="613" spans="1:1" x14ac:dyDescent="0.25">
      <c r="A613" s="86"/>
    </row>
    <row r="614" spans="1:1" x14ac:dyDescent="0.25">
      <c r="A614" s="86"/>
    </row>
    <row r="615" spans="1:1" x14ac:dyDescent="0.25">
      <c r="A615" s="86"/>
    </row>
    <row r="616" spans="1:1" x14ac:dyDescent="0.25">
      <c r="A616" s="86"/>
    </row>
    <row r="617" spans="1:1" x14ac:dyDescent="0.25">
      <c r="A617" s="86"/>
    </row>
    <row r="618" spans="1:1" x14ac:dyDescent="0.25">
      <c r="A618" s="86"/>
    </row>
    <row r="619" spans="1:1" x14ac:dyDescent="0.25">
      <c r="A619" s="86"/>
    </row>
    <row r="620" spans="1:1" x14ac:dyDescent="0.25">
      <c r="A620" s="86"/>
    </row>
    <row r="621" spans="1:1" x14ac:dyDescent="0.25">
      <c r="A621" s="86"/>
    </row>
    <row r="622" spans="1:1" x14ac:dyDescent="0.25">
      <c r="A622" s="86"/>
    </row>
    <row r="623" spans="1:1" x14ac:dyDescent="0.25">
      <c r="A623" s="86"/>
    </row>
    <row r="624" spans="1:1" x14ac:dyDescent="0.25">
      <c r="A624" s="86"/>
    </row>
    <row r="625" spans="1:1" x14ac:dyDescent="0.25">
      <c r="A625" s="86"/>
    </row>
    <row r="626" spans="1:1" x14ac:dyDescent="0.25">
      <c r="A626" s="86"/>
    </row>
    <row r="627" spans="1:1" x14ac:dyDescent="0.25">
      <c r="A627" s="86"/>
    </row>
    <row r="628" spans="1:1" x14ac:dyDescent="0.25">
      <c r="A628" s="86"/>
    </row>
    <row r="629" spans="1:1" x14ac:dyDescent="0.25">
      <c r="A629" s="86"/>
    </row>
    <row r="630" spans="1:1" x14ac:dyDescent="0.25">
      <c r="A630" s="86"/>
    </row>
    <row r="631" spans="1:1" x14ac:dyDescent="0.25">
      <c r="A631" s="86"/>
    </row>
    <row r="632" spans="1:1" x14ac:dyDescent="0.25">
      <c r="A632" s="86"/>
    </row>
    <row r="633" spans="1:1" x14ac:dyDescent="0.25">
      <c r="A633" s="86"/>
    </row>
    <row r="634" spans="1:1" x14ac:dyDescent="0.25">
      <c r="A634" s="86"/>
    </row>
    <row r="635" spans="1:1" x14ac:dyDescent="0.25">
      <c r="A635" s="86"/>
    </row>
    <row r="636" spans="1:1" x14ac:dyDescent="0.25">
      <c r="A636" s="86"/>
    </row>
    <row r="637" spans="1:1" x14ac:dyDescent="0.25">
      <c r="A637" s="86"/>
    </row>
    <row r="638" spans="1:1" x14ac:dyDescent="0.25">
      <c r="A638" s="86"/>
    </row>
    <row r="639" spans="1:1" x14ac:dyDescent="0.25">
      <c r="A639" s="86"/>
    </row>
    <row r="640" spans="1:1" x14ac:dyDescent="0.25">
      <c r="A640" s="86"/>
    </row>
    <row r="641" spans="1:1" x14ac:dyDescent="0.25">
      <c r="A641" s="86"/>
    </row>
    <row r="642" spans="1:1" x14ac:dyDescent="0.25">
      <c r="A642" s="86"/>
    </row>
    <row r="643" spans="1:1" x14ac:dyDescent="0.25">
      <c r="A643" s="86"/>
    </row>
    <row r="644" spans="1:1" x14ac:dyDescent="0.25">
      <c r="A644" s="86"/>
    </row>
    <row r="645" spans="1:1" x14ac:dyDescent="0.25">
      <c r="A645" s="86"/>
    </row>
    <row r="646" spans="1:1" x14ac:dyDescent="0.25">
      <c r="A646" s="86"/>
    </row>
    <row r="647" spans="1:1" x14ac:dyDescent="0.25">
      <c r="A647" s="86"/>
    </row>
    <row r="648" spans="1:1" x14ac:dyDescent="0.25">
      <c r="A648" s="86"/>
    </row>
    <row r="649" spans="1:1" x14ac:dyDescent="0.25">
      <c r="A649" s="86"/>
    </row>
    <row r="650" spans="1:1" x14ac:dyDescent="0.25">
      <c r="A650" s="86"/>
    </row>
    <row r="651" spans="1:1" x14ac:dyDescent="0.25">
      <c r="A651" s="86"/>
    </row>
    <row r="652" spans="1:1" x14ac:dyDescent="0.25">
      <c r="A652" s="86"/>
    </row>
    <row r="653" spans="1:1" x14ac:dyDescent="0.25">
      <c r="A653" s="86"/>
    </row>
    <row r="654" spans="1:1" x14ac:dyDescent="0.25">
      <c r="A654" s="86"/>
    </row>
    <row r="655" spans="1:1" x14ac:dyDescent="0.25">
      <c r="A655" s="86"/>
    </row>
    <row r="656" spans="1:1" x14ac:dyDescent="0.25">
      <c r="A656" s="86"/>
    </row>
    <row r="657" spans="1:1" x14ac:dyDescent="0.25">
      <c r="A657" s="86"/>
    </row>
    <row r="658" spans="1:1" x14ac:dyDescent="0.25">
      <c r="A658" s="86"/>
    </row>
    <row r="659" spans="1:1" x14ac:dyDescent="0.25">
      <c r="A659" s="86"/>
    </row>
    <row r="660" spans="1:1" x14ac:dyDescent="0.25">
      <c r="A660" s="86"/>
    </row>
    <row r="661" spans="1:1" x14ac:dyDescent="0.25">
      <c r="A661" s="86"/>
    </row>
    <row r="662" spans="1:1" x14ac:dyDescent="0.25">
      <c r="A662" s="86"/>
    </row>
    <row r="663" spans="1:1" x14ac:dyDescent="0.25">
      <c r="A663" s="86"/>
    </row>
    <row r="664" spans="1:1" x14ac:dyDescent="0.25">
      <c r="A664" s="86"/>
    </row>
    <row r="665" spans="1:1" x14ac:dyDescent="0.25">
      <c r="A665" s="86"/>
    </row>
    <row r="666" spans="1:1" x14ac:dyDescent="0.25">
      <c r="A666" s="86"/>
    </row>
    <row r="667" spans="1:1" x14ac:dyDescent="0.25">
      <c r="A667" s="86"/>
    </row>
    <row r="668" spans="1:1" x14ac:dyDescent="0.25">
      <c r="A668" s="86"/>
    </row>
    <row r="669" spans="1:1" x14ac:dyDescent="0.25">
      <c r="A669" s="86"/>
    </row>
    <row r="670" spans="1:1" x14ac:dyDescent="0.25">
      <c r="A670" s="86"/>
    </row>
    <row r="671" spans="1:1" x14ac:dyDescent="0.25">
      <c r="A671" s="86"/>
    </row>
    <row r="672" spans="1:1" x14ac:dyDescent="0.25">
      <c r="A672" s="86"/>
    </row>
    <row r="673" spans="1:1" x14ac:dyDescent="0.25">
      <c r="A673" s="86"/>
    </row>
    <row r="674" spans="1:1" x14ac:dyDescent="0.25">
      <c r="A674" s="86"/>
    </row>
    <row r="675" spans="1:1" x14ac:dyDescent="0.25">
      <c r="A675" s="86"/>
    </row>
    <row r="676" spans="1:1" x14ac:dyDescent="0.25">
      <c r="A676" s="86"/>
    </row>
    <row r="677" spans="1:1" x14ac:dyDescent="0.25">
      <c r="A677" s="86"/>
    </row>
    <row r="678" spans="1:1" x14ac:dyDescent="0.25">
      <c r="A678" s="86"/>
    </row>
    <row r="679" spans="1:1" x14ac:dyDescent="0.25">
      <c r="A679" s="86"/>
    </row>
    <row r="680" spans="1:1" x14ac:dyDescent="0.25">
      <c r="A680" s="86"/>
    </row>
    <row r="681" spans="1:1" x14ac:dyDescent="0.25">
      <c r="A681" s="86"/>
    </row>
    <row r="682" spans="1:1" x14ac:dyDescent="0.25">
      <c r="A682" s="86"/>
    </row>
    <row r="683" spans="1:1" x14ac:dyDescent="0.25">
      <c r="A683" s="86"/>
    </row>
    <row r="684" spans="1:1" x14ac:dyDescent="0.25">
      <c r="A684" s="86"/>
    </row>
    <row r="685" spans="1:1" x14ac:dyDescent="0.25">
      <c r="A685" s="86"/>
    </row>
    <row r="686" spans="1:1" x14ac:dyDescent="0.25">
      <c r="A686" s="86"/>
    </row>
    <row r="687" spans="1:1" x14ac:dyDescent="0.25">
      <c r="A687" s="86"/>
    </row>
    <row r="688" spans="1:1" x14ac:dyDescent="0.25">
      <c r="A688" s="86"/>
    </row>
    <row r="689" spans="1:1" x14ac:dyDescent="0.25">
      <c r="A689" s="86"/>
    </row>
    <row r="690" spans="1:1" x14ac:dyDescent="0.25">
      <c r="A690" s="86"/>
    </row>
    <row r="691" spans="1:1" x14ac:dyDescent="0.25">
      <c r="A691" s="86"/>
    </row>
    <row r="692" spans="1:1" x14ac:dyDescent="0.25">
      <c r="A692" s="86"/>
    </row>
    <row r="693" spans="1:1" x14ac:dyDescent="0.25">
      <c r="A693" s="86"/>
    </row>
    <row r="694" spans="1:1" x14ac:dyDescent="0.25">
      <c r="A694" s="86"/>
    </row>
    <row r="695" spans="1:1" x14ac:dyDescent="0.25">
      <c r="A695" s="86"/>
    </row>
    <row r="696" spans="1:1" x14ac:dyDescent="0.25">
      <c r="A696" s="86"/>
    </row>
    <row r="697" spans="1:1" x14ac:dyDescent="0.25">
      <c r="A697" s="86"/>
    </row>
    <row r="698" spans="1:1" x14ac:dyDescent="0.25">
      <c r="A698" s="86"/>
    </row>
    <row r="699" spans="1:1" x14ac:dyDescent="0.25">
      <c r="A699" s="86"/>
    </row>
    <row r="700" spans="1:1" x14ac:dyDescent="0.25">
      <c r="A700" s="86"/>
    </row>
    <row r="701" spans="1:1" x14ac:dyDescent="0.25">
      <c r="A701" s="86"/>
    </row>
    <row r="702" spans="1:1" x14ac:dyDescent="0.25">
      <c r="A702" s="86"/>
    </row>
    <row r="703" spans="1:1" x14ac:dyDescent="0.25">
      <c r="A703" s="86"/>
    </row>
    <row r="704" spans="1:1" x14ac:dyDescent="0.25">
      <c r="A704" s="86"/>
    </row>
    <row r="705" spans="1:1" x14ac:dyDescent="0.25">
      <c r="A705" s="86"/>
    </row>
    <row r="706" spans="1:1" x14ac:dyDescent="0.25">
      <c r="A706" s="86"/>
    </row>
    <row r="707" spans="1:1" x14ac:dyDescent="0.25">
      <c r="A707" s="86"/>
    </row>
    <row r="708" spans="1:1" x14ac:dyDescent="0.25">
      <c r="A708" s="86"/>
    </row>
    <row r="709" spans="1:1" x14ac:dyDescent="0.25">
      <c r="A709" s="86"/>
    </row>
    <row r="710" spans="1:1" x14ac:dyDescent="0.25">
      <c r="A710" s="86"/>
    </row>
    <row r="711" spans="1:1" x14ac:dyDescent="0.25">
      <c r="A711" s="86"/>
    </row>
    <row r="712" spans="1:1" x14ac:dyDescent="0.25">
      <c r="A712" s="86"/>
    </row>
    <row r="713" spans="1:1" x14ac:dyDescent="0.25">
      <c r="A713" s="86"/>
    </row>
    <row r="714" spans="1:1" x14ac:dyDescent="0.25">
      <c r="A714" s="86"/>
    </row>
    <row r="715" spans="1:1" x14ac:dyDescent="0.25">
      <c r="A715" s="86"/>
    </row>
    <row r="716" spans="1:1" x14ac:dyDescent="0.25">
      <c r="A716" s="86"/>
    </row>
    <row r="717" spans="1:1" x14ac:dyDescent="0.25">
      <c r="A717" s="86"/>
    </row>
    <row r="718" spans="1:1" x14ac:dyDescent="0.25">
      <c r="A718" s="86"/>
    </row>
    <row r="719" spans="1:1" x14ac:dyDescent="0.25">
      <c r="A719" s="86"/>
    </row>
    <row r="720" spans="1:1" x14ac:dyDescent="0.25">
      <c r="A720" s="86"/>
    </row>
    <row r="721" spans="1:1" x14ac:dyDescent="0.25">
      <c r="A721" s="86"/>
    </row>
    <row r="722" spans="1:1" x14ac:dyDescent="0.25">
      <c r="A722" s="86"/>
    </row>
    <row r="723" spans="1:1" x14ac:dyDescent="0.25">
      <c r="A723" s="86"/>
    </row>
    <row r="724" spans="1:1" x14ac:dyDescent="0.25">
      <c r="A724" s="86"/>
    </row>
    <row r="725" spans="1:1" x14ac:dyDescent="0.25">
      <c r="A725" s="86"/>
    </row>
    <row r="726" spans="1:1" x14ac:dyDescent="0.25">
      <c r="A726" s="86"/>
    </row>
    <row r="727" spans="1:1" x14ac:dyDescent="0.25">
      <c r="A727" s="86"/>
    </row>
    <row r="728" spans="1:1" x14ac:dyDescent="0.25">
      <c r="A728" s="86"/>
    </row>
    <row r="729" spans="1:1" x14ac:dyDescent="0.25">
      <c r="A729" s="86"/>
    </row>
    <row r="730" spans="1:1" x14ac:dyDescent="0.25">
      <c r="A730" s="86"/>
    </row>
    <row r="731" spans="1:1" x14ac:dyDescent="0.25">
      <c r="A731" s="86"/>
    </row>
    <row r="732" spans="1:1" x14ac:dyDescent="0.25">
      <c r="A732" s="86"/>
    </row>
    <row r="733" spans="1:1" x14ac:dyDescent="0.25">
      <c r="A733" s="86"/>
    </row>
    <row r="734" spans="1:1" x14ac:dyDescent="0.25">
      <c r="A734" s="86"/>
    </row>
    <row r="735" spans="1:1" x14ac:dyDescent="0.25">
      <c r="A735" s="86"/>
    </row>
    <row r="736" spans="1:1" x14ac:dyDescent="0.25">
      <c r="A736" s="86"/>
    </row>
    <row r="737" spans="1:1" x14ac:dyDescent="0.25">
      <c r="A737" s="86"/>
    </row>
    <row r="738" spans="1:1" x14ac:dyDescent="0.25">
      <c r="A738" s="86"/>
    </row>
    <row r="739" spans="1:1" x14ac:dyDescent="0.25">
      <c r="A739" s="86"/>
    </row>
    <row r="740" spans="1:1" x14ac:dyDescent="0.25">
      <c r="A740" s="86"/>
    </row>
    <row r="741" spans="1:1" x14ac:dyDescent="0.25">
      <c r="A741" s="86"/>
    </row>
    <row r="742" spans="1:1" x14ac:dyDescent="0.25">
      <c r="A742" s="86"/>
    </row>
    <row r="743" spans="1:1" x14ac:dyDescent="0.25">
      <c r="A743" s="86"/>
    </row>
    <row r="744" spans="1:1" x14ac:dyDescent="0.25">
      <c r="A744" s="86"/>
    </row>
    <row r="745" spans="1:1" x14ac:dyDescent="0.25">
      <c r="A745" s="86"/>
    </row>
    <row r="746" spans="1:1" x14ac:dyDescent="0.25">
      <c r="A746" s="86"/>
    </row>
    <row r="747" spans="1:1" x14ac:dyDescent="0.25">
      <c r="A747" s="86"/>
    </row>
    <row r="748" spans="1:1" x14ac:dyDescent="0.25">
      <c r="A748" s="86"/>
    </row>
    <row r="749" spans="1:1" x14ac:dyDescent="0.25">
      <c r="A749" s="86"/>
    </row>
    <row r="750" spans="1:1" x14ac:dyDescent="0.25">
      <c r="A750" s="86"/>
    </row>
    <row r="751" spans="1:1" x14ac:dyDescent="0.25">
      <c r="A751" s="86"/>
    </row>
    <row r="752" spans="1:1" x14ac:dyDescent="0.25">
      <c r="A752" s="86"/>
    </row>
    <row r="753" spans="1:1" x14ac:dyDescent="0.25">
      <c r="A753" s="86"/>
    </row>
    <row r="754" spans="1:1" x14ac:dyDescent="0.25">
      <c r="A754" s="86"/>
    </row>
    <row r="755" spans="1:1" x14ac:dyDescent="0.25">
      <c r="A755" s="86"/>
    </row>
    <row r="756" spans="1:1" x14ac:dyDescent="0.25">
      <c r="A756" s="86"/>
    </row>
    <row r="757" spans="1:1" x14ac:dyDescent="0.25">
      <c r="A757" s="86"/>
    </row>
    <row r="758" spans="1:1" x14ac:dyDescent="0.25">
      <c r="A758" s="86"/>
    </row>
    <row r="759" spans="1:1" x14ac:dyDescent="0.25">
      <c r="A759" s="86"/>
    </row>
    <row r="760" spans="1:1" x14ac:dyDescent="0.25">
      <c r="A760" s="86"/>
    </row>
    <row r="761" spans="1:1" x14ac:dyDescent="0.25">
      <c r="A761" s="86"/>
    </row>
    <row r="762" spans="1:1" x14ac:dyDescent="0.25">
      <c r="A762" s="86"/>
    </row>
    <row r="763" spans="1:1" x14ac:dyDescent="0.25">
      <c r="A763" s="86"/>
    </row>
    <row r="764" spans="1:1" x14ac:dyDescent="0.25">
      <c r="A764" s="86"/>
    </row>
    <row r="765" spans="1:1" x14ac:dyDescent="0.25">
      <c r="A765" s="86"/>
    </row>
    <row r="766" spans="1:1" x14ac:dyDescent="0.25">
      <c r="A766" s="86"/>
    </row>
    <row r="767" spans="1:1" x14ac:dyDescent="0.25">
      <c r="A767" s="86"/>
    </row>
    <row r="768" spans="1:1" x14ac:dyDescent="0.25">
      <c r="A768" s="86"/>
    </row>
    <row r="769" spans="1:1" x14ac:dyDescent="0.25">
      <c r="A769" s="86"/>
    </row>
    <row r="770" spans="1:1" x14ac:dyDescent="0.25">
      <c r="A770" s="86"/>
    </row>
    <row r="771" spans="1:1" x14ac:dyDescent="0.25">
      <c r="A771" s="86"/>
    </row>
    <row r="772" spans="1:1" x14ac:dyDescent="0.25">
      <c r="A772" s="86"/>
    </row>
    <row r="773" spans="1:1" x14ac:dyDescent="0.25">
      <c r="A773" s="86"/>
    </row>
    <row r="774" spans="1:1" x14ac:dyDescent="0.25">
      <c r="A774" s="86"/>
    </row>
    <row r="775" spans="1:1" x14ac:dyDescent="0.25">
      <c r="A775" s="86"/>
    </row>
    <row r="776" spans="1:1" x14ac:dyDescent="0.25">
      <c r="A776" s="86"/>
    </row>
    <row r="777" spans="1:1" x14ac:dyDescent="0.25">
      <c r="A777" s="86"/>
    </row>
    <row r="778" spans="1:1" x14ac:dyDescent="0.25">
      <c r="A778" s="86"/>
    </row>
    <row r="779" spans="1:1" x14ac:dyDescent="0.25">
      <c r="A779" s="86"/>
    </row>
    <row r="780" spans="1:1" x14ac:dyDescent="0.25">
      <c r="A780" s="86"/>
    </row>
    <row r="781" spans="1:1" x14ac:dyDescent="0.25">
      <c r="A781" s="86"/>
    </row>
    <row r="782" spans="1:1" x14ac:dyDescent="0.25">
      <c r="A782" s="86"/>
    </row>
    <row r="783" spans="1:1" x14ac:dyDescent="0.25">
      <c r="A783" s="86"/>
    </row>
    <row r="784" spans="1:1" x14ac:dyDescent="0.25">
      <c r="A784" s="86"/>
    </row>
    <row r="785" spans="1:1" x14ac:dyDescent="0.25">
      <c r="A785" s="86"/>
    </row>
    <row r="786" spans="1:1" x14ac:dyDescent="0.25">
      <c r="A786" s="86"/>
    </row>
    <row r="787" spans="1:1" x14ac:dyDescent="0.25">
      <c r="A787" s="86"/>
    </row>
    <row r="788" spans="1:1" x14ac:dyDescent="0.25">
      <c r="A788" s="86"/>
    </row>
    <row r="789" spans="1:1" x14ac:dyDescent="0.25">
      <c r="A789" s="86"/>
    </row>
    <row r="790" spans="1:1" x14ac:dyDescent="0.25">
      <c r="A790" s="86"/>
    </row>
    <row r="791" spans="1:1" x14ac:dyDescent="0.25">
      <c r="A791" s="86"/>
    </row>
    <row r="792" spans="1:1" x14ac:dyDescent="0.25">
      <c r="A792" s="86"/>
    </row>
    <row r="793" spans="1:1" x14ac:dyDescent="0.25">
      <c r="A793" s="86"/>
    </row>
    <row r="794" spans="1:1" x14ac:dyDescent="0.25">
      <c r="A794" s="86"/>
    </row>
    <row r="795" spans="1:1" x14ac:dyDescent="0.25">
      <c r="A795" s="86"/>
    </row>
    <row r="796" spans="1:1" x14ac:dyDescent="0.25">
      <c r="A796" s="86"/>
    </row>
    <row r="797" spans="1:1" x14ac:dyDescent="0.25">
      <c r="A797" s="86"/>
    </row>
    <row r="798" spans="1:1" x14ac:dyDescent="0.25">
      <c r="A798" s="86"/>
    </row>
    <row r="799" spans="1:1" x14ac:dyDescent="0.25">
      <c r="A799" s="86"/>
    </row>
    <row r="800" spans="1:1" x14ac:dyDescent="0.25">
      <c r="A800" s="86"/>
    </row>
    <row r="801" spans="1:1" x14ac:dyDescent="0.25">
      <c r="A801" s="86"/>
    </row>
    <row r="802" spans="1:1" x14ac:dyDescent="0.25">
      <c r="A802" s="86"/>
    </row>
    <row r="803" spans="1:1" x14ac:dyDescent="0.25">
      <c r="A803" s="86"/>
    </row>
    <row r="804" spans="1:1" x14ac:dyDescent="0.25">
      <c r="A804" s="86"/>
    </row>
    <row r="805" spans="1:1" x14ac:dyDescent="0.25">
      <c r="A805" s="86"/>
    </row>
    <row r="806" spans="1:1" x14ac:dyDescent="0.25">
      <c r="A806" s="86"/>
    </row>
    <row r="807" spans="1:1" x14ac:dyDescent="0.25">
      <c r="A807" s="86"/>
    </row>
    <row r="808" spans="1:1" x14ac:dyDescent="0.25">
      <c r="A808" s="86"/>
    </row>
    <row r="809" spans="1:1" x14ac:dyDescent="0.25">
      <c r="A809" s="86"/>
    </row>
    <row r="810" spans="1:1" x14ac:dyDescent="0.25">
      <c r="A810" s="86"/>
    </row>
    <row r="811" spans="1:1" x14ac:dyDescent="0.25">
      <c r="A811" s="86"/>
    </row>
    <row r="812" spans="1:1" x14ac:dyDescent="0.25">
      <c r="A812" s="86"/>
    </row>
    <row r="813" spans="1:1" x14ac:dyDescent="0.25">
      <c r="A813" s="86"/>
    </row>
    <row r="814" spans="1:1" x14ac:dyDescent="0.25">
      <c r="A814" s="86"/>
    </row>
    <row r="815" spans="1:1" x14ac:dyDescent="0.25">
      <c r="A815" s="86"/>
    </row>
    <row r="816" spans="1:1" x14ac:dyDescent="0.25">
      <c r="A816" s="86"/>
    </row>
    <row r="817" spans="1:1" x14ac:dyDescent="0.25">
      <c r="A817" s="86"/>
    </row>
    <row r="818" spans="1:1" x14ac:dyDescent="0.25">
      <c r="A818" s="86"/>
    </row>
    <row r="819" spans="1:1" x14ac:dyDescent="0.25">
      <c r="A819" s="86"/>
    </row>
    <row r="820" spans="1:1" x14ac:dyDescent="0.25">
      <c r="A820" s="86"/>
    </row>
    <row r="821" spans="1:1" x14ac:dyDescent="0.25">
      <c r="A821" s="86"/>
    </row>
    <row r="822" spans="1:1" x14ac:dyDescent="0.25">
      <c r="A822" s="86"/>
    </row>
    <row r="823" spans="1:1" x14ac:dyDescent="0.25">
      <c r="A823" s="86"/>
    </row>
    <row r="824" spans="1:1" x14ac:dyDescent="0.25">
      <c r="A824" s="86"/>
    </row>
    <row r="825" spans="1:1" x14ac:dyDescent="0.25">
      <c r="A825" s="86"/>
    </row>
    <row r="826" spans="1:1" x14ac:dyDescent="0.25">
      <c r="A826" s="86"/>
    </row>
    <row r="827" spans="1:1" x14ac:dyDescent="0.25">
      <c r="A827" s="86"/>
    </row>
    <row r="828" spans="1:1" x14ac:dyDescent="0.25">
      <c r="A828" s="86"/>
    </row>
    <row r="829" spans="1:1" x14ac:dyDescent="0.25">
      <c r="A829" s="86"/>
    </row>
    <row r="830" spans="1:1" x14ac:dyDescent="0.25">
      <c r="A830" s="86"/>
    </row>
    <row r="831" spans="1:1" x14ac:dyDescent="0.25">
      <c r="A831" s="86"/>
    </row>
    <row r="832" spans="1:1" x14ac:dyDescent="0.25">
      <c r="A832" s="86"/>
    </row>
    <row r="833" spans="1:1" x14ac:dyDescent="0.25">
      <c r="A833" s="86"/>
    </row>
    <row r="834" spans="1:1" x14ac:dyDescent="0.25">
      <c r="A834" s="86"/>
    </row>
    <row r="835" spans="1:1" x14ac:dyDescent="0.25">
      <c r="A835" s="86"/>
    </row>
    <row r="836" spans="1:1" x14ac:dyDescent="0.25">
      <c r="A836" s="86"/>
    </row>
    <row r="837" spans="1:1" x14ac:dyDescent="0.25">
      <c r="A837" s="86"/>
    </row>
    <row r="838" spans="1:1" x14ac:dyDescent="0.25">
      <c r="A838" s="86"/>
    </row>
    <row r="839" spans="1:1" x14ac:dyDescent="0.25">
      <c r="A839" s="86"/>
    </row>
    <row r="840" spans="1:1" x14ac:dyDescent="0.25">
      <c r="A840" s="86"/>
    </row>
    <row r="841" spans="1:1" x14ac:dyDescent="0.25">
      <c r="A841" s="86"/>
    </row>
    <row r="842" spans="1:1" x14ac:dyDescent="0.25">
      <c r="A842" s="86"/>
    </row>
    <row r="843" spans="1:1" x14ac:dyDescent="0.25">
      <c r="A843" s="86"/>
    </row>
    <row r="844" spans="1:1" x14ac:dyDescent="0.25">
      <c r="A844" s="86"/>
    </row>
    <row r="845" spans="1:1" x14ac:dyDescent="0.25">
      <c r="A845" s="86"/>
    </row>
    <row r="846" spans="1:1" x14ac:dyDescent="0.25">
      <c r="A846" s="86"/>
    </row>
    <row r="847" spans="1:1" x14ac:dyDescent="0.25">
      <c r="A847" s="86"/>
    </row>
    <row r="848" spans="1:1" x14ac:dyDescent="0.25">
      <c r="A848" s="86"/>
    </row>
    <row r="849" spans="1:1" x14ac:dyDescent="0.25">
      <c r="A849" s="86"/>
    </row>
    <row r="850" spans="1:1" x14ac:dyDescent="0.25">
      <c r="A850" s="86"/>
    </row>
    <row r="851" spans="1:1" x14ac:dyDescent="0.25">
      <c r="A851" s="86"/>
    </row>
    <row r="852" spans="1:1" x14ac:dyDescent="0.25">
      <c r="A852" s="86"/>
    </row>
    <row r="853" spans="1:1" x14ac:dyDescent="0.25">
      <c r="A853" s="86"/>
    </row>
    <row r="854" spans="1:1" x14ac:dyDescent="0.25">
      <c r="A854" s="86"/>
    </row>
    <row r="855" spans="1:1" x14ac:dyDescent="0.25">
      <c r="A855" s="86"/>
    </row>
    <row r="856" spans="1:1" x14ac:dyDescent="0.25">
      <c r="A856" s="86"/>
    </row>
    <row r="857" spans="1:1" x14ac:dyDescent="0.25">
      <c r="A857" s="86"/>
    </row>
    <row r="858" spans="1:1" x14ac:dyDescent="0.25">
      <c r="A858" s="86"/>
    </row>
    <row r="859" spans="1:1" x14ac:dyDescent="0.25">
      <c r="A859" s="86"/>
    </row>
    <row r="860" spans="1:1" x14ac:dyDescent="0.25">
      <c r="A860" s="86"/>
    </row>
    <row r="861" spans="1:1" x14ac:dyDescent="0.25">
      <c r="A861" s="86"/>
    </row>
    <row r="862" spans="1:1" x14ac:dyDescent="0.25">
      <c r="A862" s="86"/>
    </row>
    <row r="863" spans="1:1" x14ac:dyDescent="0.25">
      <c r="A863" s="86"/>
    </row>
    <row r="864" spans="1:1" x14ac:dyDescent="0.25">
      <c r="A864" s="86"/>
    </row>
    <row r="865" spans="1:1" x14ac:dyDescent="0.25">
      <c r="A865" s="86"/>
    </row>
    <row r="866" spans="1:1" x14ac:dyDescent="0.25">
      <c r="A866" s="86"/>
    </row>
    <row r="867" spans="1:1" x14ac:dyDescent="0.25">
      <c r="A867" s="86"/>
    </row>
    <row r="868" spans="1:1" x14ac:dyDescent="0.25">
      <c r="A868" s="86"/>
    </row>
    <row r="869" spans="1:1" x14ac:dyDescent="0.25">
      <c r="A869" s="86"/>
    </row>
    <row r="870" spans="1:1" x14ac:dyDescent="0.25">
      <c r="A870" s="86"/>
    </row>
    <row r="871" spans="1:1" x14ac:dyDescent="0.25">
      <c r="A871" s="86"/>
    </row>
    <row r="872" spans="1:1" x14ac:dyDescent="0.25">
      <c r="A872" s="86"/>
    </row>
    <row r="873" spans="1:1" x14ac:dyDescent="0.25">
      <c r="A873" s="86"/>
    </row>
    <row r="874" spans="1:1" x14ac:dyDescent="0.25">
      <c r="A874" s="86"/>
    </row>
    <row r="875" spans="1:1" x14ac:dyDescent="0.25">
      <c r="A875" s="86"/>
    </row>
    <row r="876" spans="1:1" x14ac:dyDescent="0.25">
      <c r="A876" s="86"/>
    </row>
    <row r="877" spans="1:1" x14ac:dyDescent="0.25">
      <c r="A877" s="86"/>
    </row>
    <row r="878" spans="1:1" x14ac:dyDescent="0.25">
      <c r="A878" s="86"/>
    </row>
    <row r="879" spans="1:1" x14ac:dyDescent="0.25">
      <c r="A879" s="86"/>
    </row>
    <row r="880" spans="1:1" x14ac:dyDescent="0.25">
      <c r="A880" s="86"/>
    </row>
    <row r="881" spans="1:1" x14ac:dyDescent="0.25">
      <c r="A881" s="86"/>
    </row>
    <row r="882" spans="1:1" x14ac:dyDescent="0.25">
      <c r="A882" s="86"/>
    </row>
    <row r="883" spans="1:1" x14ac:dyDescent="0.25">
      <c r="A883" s="86"/>
    </row>
    <row r="884" spans="1:1" x14ac:dyDescent="0.25">
      <c r="A884" s="86"/>
    </row>
    <row r="885" spans="1:1" x14ac:dyDescent="0.25">
      <c r="A885" s="86"/>
    </row>
    <row r="886" spans="1:1" x14ac:dyDescent="0.25">
      <c r="A886" s="86"/>
    </row>
    <row r="887" spans="1:1" x14ac:dyDescent="0.25">
      <c r="A887" s="86"/>
    </row>
    <row r="888" spans="1:1" x14ac:dyDescent="0.25">
      <c r="A888" s="86"/>
    </row>
    <row r="889" spans="1:1" x14ac:dyDescent="0.25">
      <c r="A889" s="86"/>
    </row>
    <row r="890" spans="1:1" x14ac:dyDescent="0.25">
      <c r="A890" s="86"/>
    </row>
    <row r="891" spans="1:1" x14ac:dyDescent="0.25">
      <c r="A891" s="86"/>
    </row>
    <row r="892" spans="1:1" x14ac:dyDescent="0.25">
      <c r="A892" s="86"/>
    </row>
    <row r="893" spans="1:1" x14ac:dyDescent="0.25">
      <c r="A893" s="86"/>
    </row>
    <row r="894" spans="1:1" x14ac:dyDescent="0.25">
      <c r="A894" s="86"/>
    </row>
    <row r="895" spans="1:1" x14ac:dyDescent="0.25">
      <c r="A895" s="86"/>
    </row>
    <row r="896" spans="1:1" x14ac:dyDescent="0.25">
      <c r="A896" s="86"/>
    </row>
    <row r="897" spans="1:1" x14ac:dyDescent="0.25">
      <c r="A897" s="86"/>
    </row>
    <row r="898" spans="1:1" x14ac:dyDescent="0.25">
      <c r="A898" s="86"/>
    </row>
    <row r="899" spans="1:1" x14ac:dyDescent="0.25">
      <c r="A899" s="86"/>
    </row>
    <row r="900" spans="1:1" x14ac:dyDescent="0.25">
      <c r="A900" s="86"/>
    </row>
    <row r="901" spans="1:1" x14ac:dyDescent="0.25">
      <c r="A901" s="86"/>
    </row>
    <row r="902" spans="1:1" x14ac:dyDescent="0.25">
      <c r="A902" s="86"/>
    </row>
    <row r="903" spans="1:1" x14ac:dyDescent="0.25">
      <c r="A903" s="86"/>
    </row>
    <row r="904" spans="1:1" x14ac:dyDescent="0.25">
      <c r="A904" s="86"/>
    </row>
    <row r="905" spans="1:1" x14ac:dyDescent="0.25">
      <c r="A905" s="86"/>
    </row>
    <row r="906" spans="1:1" x14ac:dyDescent="0.25">
      <c r="A906" s="86"/>
    </row>
    <row r="907" spans="1:1" x14ac:dyDescent="0.25">
      <c r="A907" s="86"/>
    </row>
    <row r="908" spans="1:1" x14ac:dyDescent="0.25">
      <c r="A908" s="86"/>
    </row>
    <row r="909" spans="1:1" x14ac:dyDescent="0.25">
      <c r="A909" s="86"/>
    </row>
    <row r="910" spans="1:1" x14ac:dyDescent="0.25">
      <c r="A910" s="86"/>
    </row>
    <row r="911" spans="1:1" x14ac:dyDescent="0.25">
      <c r="A911" s="86"/>
    </row>
    <row r="912" spans="1:1" x14ac:dyDescent="0.25">
      <c r="A912" s="86"/>
    </row>
    <row r="913" spans="1:1" x14ac:dyDescent="0.25">
      <c r="A913" s="86"/>
    </row>
    <row r="914" spans="1:1" x14ac:dyDescent="0.25">
      <c r="A914" s="86"/>
    </row>
    <row r="915" spans="1:1" x14ac:dyDescent="0.25">
      <c r="A915" s="86"/>
    </row>
    <row r="916" spans="1:1" x14ac:dyDescent="0.25">
      <c r="A916" s="86"/>
    </row>
    <row r="917" spans="1:1" x14ac:dyDescent="0.25">
      <c r="A917" s="86"/>
    </row>
    <row r="918" spans="1:1" x14ac:dyDescent="0.25">
      <c r="A918" s="86"/>
    </row>
    <row r="919" spans="1:1" x14ac:dyDescent="0.25">
      <c r="A919" s="86"/>
    </row>
    <row r="920" spans="1:1" x14ac:dyDescent="0.25">
      <c r="A920" s="86"/>
    </row>
    <row r="921" spans="1:1" x14ac:dyDescent="0.25">
      <c r="A921" s="86"/>
    </row>
    <row r="922" spans="1:1" x14ac:dyDescent="0.25">
      <c r="A922" s="86"/>
    </row>
    <row r="923" spans="1:1" x14ac:dyDescent="0.25">
      <c r="A923" s="86"/>
    </row>
    <row r="924" spans="1:1" x14ac:dyDescent="0.25">
      <c r="A924" s="86"/>
    </row>
    <row r="925" spans="1:1" x14ac:dyDescent="0.25">
      <c r="A925" s="86"/>
    </row>
    <row r="926" spans="1:1" x14ac:dyDescent="0.25">
      <c r="A926" s="86"/>
    </row>
    <row r="927" spans="1:1" x14ac:dyDescent="0.25">
      <c r="A927" s="86"/>
    </row>
    <row r="928" spans="1:1" x14ac:dyDescent="0.25">
      <c r="A928" s="86"/>
    </row>
    <row r="929" spans="1:1" x14ac:dyDescent="0.25">
      <c r="A929" s="86"/>
    </row>
    <row r="930" spans="1:1" x14ac:dyDescent="0.25">
      <c r="A930" s="86"/>
    </row>
    <row r="931" spans="1:1" x14ac:dyDescent="0.25">
      <c r="A931" s="86"/>
    </row>
    <row r="932" spans="1:1" x14ac:dyDescent="0.25">
      <c r="A932" s="86"/>
    </row>
    <row r="933" spans="1:1" x14ac:dyDescent="0.25">
      <c r="A933" s="86"/>
    </row>
    <row r="934" spans="1:1" x14ac:dyDescent="0.25">
      <c r="A934" s="86"/>
    </row>
    <row r="935" spans="1:1" x14ac:dyDescent="0.25">
      <c r="A935" s="86"/>
    </row>
    <row r="936" spans="1:1" x14ac:dyDescent="0.25">
      <c r="A936" s="86"/>
    </row>
    <row r="937" spans="1:1" x14ac:dyDescent="0.25">
      <c r="A937" s="86"/>
    </row>
    <row r="938" spans="1:1" x14ac:dyDescent="0.25">
      <c r="A938" s="86"/>
    </row>
    <row r="939" spans="1:1" x14ac:dyDescent="0.25">
      <c r="A939" s="86"/>
    </row>
    <row r="940" spans="1:1" x14ac:dyDescent="0.25">
      <c r="A940" s="86"/>
    </row>
    <row r="941" spans="1:1" x14ac:dyDescent="0.25">
      <c r="A941" s="86"/>
    </row>
    <row r="942" spans="1:1" x14ac:dyDescent="0.25">
      <c r="A942" s="86"/>
    </row>
    <row r="943" spans="1:1" x14ac:dyDescent="0.25">
      <c r="A943" s="86"/>
    </row>
    <row r="944" spans="1:1" x14ac:dyDescent="0.25">
      <c r="A944" s="86"/>
    </row>
    <row r="945" spans="1:1" x14ac:dyDescent="0.25">
      <c r="A945" s="86"/>
    </row>
    <row r="946" spans="1:1" x14ac:dyDescent="0.25">
      <c r="A946" s="86"/>
    </row>
    <row r="947" spans="1:1" x14ac:dyDescent="0.25">
      <c r="A947" s="86"/>
    </row>
    <row r="948" spans="1:1" x14ac:dyDescent="0.25">
      <c r="A948" s="86"/>
    </row>
    <row r="949" spans="1:1" x14ac:dyDescent="0.25">
      <c r="A949" s="86"/>
    </row>
    <row r="950" spans="1:1" x14ac:dyDescent="0.25">
      <c r="A950" s="86"/>
    </row>
    <row r="951" spans="1:1" x14ac:dyDescent="0.25">
      <c r="A951" s="86"/>
    </row>
    <row r="952" spans="1:1" x14ac:dyDescent="0.25">
      <c r="A952" s="86"/>
    </row>
    <row r="953" spans="1:1" x14ac:dyDescent="0.25">
      <c r="A953" s="86"/>
    </row>
    <row r="954" spans="1:1" x14ac:dyDescent="0.25">
      <c r="A954" s="86"/>
    </row>
    <row r="955" spans="1:1" x14ac:dyDescent="0.25">
      <c r="A955" s="86"/>
    </row>
    <row r="956" spans="1:1" x14ac:dyDescent="0.25">
      <c r="A956" s="86"/>
    </row>
    <row r="957" spans="1:1" x14ac:dyDescent="0.25">
      <c r="A957" s="86"/>
    </row>
    <row r="958" spans="1:1" x14ac:dyDescent="0.25">
      <c r="A958" s="86"/>
    </row>
    <row r="959" spans="1:1" x14ac:dyDescent="0.25">
      <c r="A959" s="86"/>
    </row>
    <row r="960" spans="1:1" x14ac:dyDescent="0.25">
      <c r="A960" s="86"/>
    </row>
    <row r="961" spans="1:1" x14ac:dyDescent="0.25">
      <c r="A961" s="86"/>
    </row>
    <row r="962" spans="1:1" x14ac:dyDescent="0.25">
      <c r="A962" s="86"/>
    </row>
    <row r="963" spans="1:1" x14ac:dyDescent="0.25">
      <c r="A963" s="86"/>
    </row>
    <row r="964" spans="1:1" x14ac:dyDescent="0.25">
      <c r="A964" s="86"/>
    </row>
    <row r="965" spans="1:1" x14ac:dyDescent="0.25">
      <c r="A965" s="86"/>
    </row>
    <row r="966" spans="1:1" x14ac:dyDescent="0.25">
      <c r="A966" s="86"/>
    </row>
    <row r="967" spans="1:1" x14ac:dyDescent="0.25">
      <c r="A967" s="86"/>
    </row>
    <row r="968" spans="1:1" x14ac:dyDescent="0.25">
      <c r="A968" s="86"/>
    </row>
    <row r="969" spans="1:1" x14ac:dyDescent="0.25">
      <c r="A969" s="86"/>
    </row>
    <row r="970" spans="1:1" x14ac:dyDescent="0.25">
      <c r="A970" s="86"/>
    </row>
    <row r="971" spans="1:1" x14ac:dyDescent="0.25">
      <c r="A971" s="86"/>
    </row>
    <row r="972" spans="1:1" x14ac:dyDescent="0.25">
      <c r="A972" s="86"/>
    </row>
    <row r="973" spans="1:1" x14ac:dyDescent="0.25">
      <c r="A973" s="86"/>
    </row>
    <row r="974" spans="1:1" x14ac:dyDescent="0.25">
      <c r="A974" s="86"/>
    </row>
    <row r="975" spans="1:1" x14ac:dyDescent="0.25">
      <c r="A975" s="86"/>
    </row>
    <row r="976" spans="1:1" x14ac:dyDescent="0.25">
      <c r="A976" s="86"/>
    </row>
    <row r="977" spans="1:1" x14ac:dyDescent="0.25">
      <c r="A977" s="86"/>
    </row>
    <row r="978" spans="1:1" x14ac:dyDescent="0.25">
      <c r="A978" s="86"/>
    </row>
    <row r="979" spans="1:1" x14ac:dyDescent="0.25">
      <c r="A979" s="86"/>
    </row>
    <row r="980" spans="1:1" x14ac:dyDescent="0.25">
      <c r="A980" s="86"/>
    </row>
    <row r="981" spans="1:1" x14ac:dyDescent="0.25">
      <c r="A981" s="86"/>
    </row>
    <row r="982" spans="1:1" x14ac:dyDescent="0.25">
      <c r="A982" s="86"/>
    </row>
    <row r="983" spans="1:1" x14ac:dyDescent="0.25">
      <c r="A983" s="86"/>
    </row>
    <row r="984" spans="1:1" x14ac:dyDescent="0.25">
      <c r="A984" s="86"/>
    </row>
    <row r="985" spans="1:1" x14ac:dyDescent="0.25">
      <c r="A985" s="86"/>
    </row>
    <row r="986" spans="1:1" x14ac:dyDescent="0.25">
      <c r="A986" s="86"/>
    </row>
    <row r="987" spans="1:1" x14ac:dyDescent="0.25">
      <c r="A987" s="86"/>
    </row>
    <row r="988" spans="1:1" x14ac:dyDescent="0.25">
      <c r="A988" s="86"/>
    </row>
    <row r="989" spans="1:1" x14ac:dyDescent="0.25">
      <c r="A989" s="86"/>
    </row>
    <row r="990" spans="1:1" x14ac:dyDescent="0.25">
      <c r="A990" s="86"/>
    </row>
    <row r="991" spans="1:1" x14ac:dyDescent="0.25">
      <c r="A991" s="86"/>
    </row>
    <row r="992" spans="1:1" x14ac:dyDescent="0.25">
      <c r="A992" s="86"/>
    </row>
    <row r="993" spans="1:1" x14ac:dyDescent="0.25">
      <c r="A993" s="86"/>
    </row>
    <row r="994" spans="1:1" x14ac:dyDescent="0.25">
      <c r="A994" s="86"/>
    </row>
    <row r="995" spans="1:1" x14ac:dyDescent="0.25">
      <c r="A995" s="86"/>
    </row>
    <row r="996" spans="1:1" x14ac:dyDescent="0.25">
      <c r="A996" s="86"/>
    </row>
    <row r="997" spans="1:1" x14ac:dyDescent="0.25">
      <c r="A997" s="86"/>
    </row>
    <row r="998" spans="1:1" x14ac:dyDescent="0.25">
      <c r="A998" s="86"/>
    </row>
    <row r="999" spans="1:1" x14ac:dyDescent="0.25">
      <c r="A999" s="86"/>
    </row>
    <row r="1000" spans="1:1" x14ac:dyDescent="0.25">
      <c r="A1000" s="86"/>
    </row>
    <row r="1001" spans="1:1" x14ac:dyDescent="0.25">
      <c r="A1001" s="86"/>
    </row>
    <row r="1002" spans="1:1" x14ac:dyDescent="0.25">
      <c r="A1002" s="86"/>
    </row>
    <row r="1003" spans="1:1" x14ac:dyDescent="0.25">
      <c r="A1003" s="86"/>
    </row>
    <row r="1004" spans="1:1" x14ac:dyDescent="0.25">
      <c r="A1004" s="86"/>
    </row>
    <row r="1005" spans="1:1" x14ac:dyDescent="0.25">
      <c r="A1005" s="86"/>
    </row>
    <row r="1006" spans="1:1" x14ac:dyDescent="0.25">
      <c r="A1006" s="86"/>
    </row>
    <row r="1007" spans="1:1" x14ac:dyDescent="0.25">
      <c r="A1007" s="86"/>
    </row>
    <row r="1008" spans="1:1" x14ac:dyDescent="0.25">
      <c r="A1008" s="86"/>
    </row>
    <row r="1009" spans="1:1" x14ac:dyDescent="0.25">
      <c r="A1009" s="86"/>
    </row>
    <row r="1010" spans="1:1" x14ac:dyDescent="0.25">
      <c r="A1010" s="86"/>
    </row>
    <row r="1011" spans="1:1" x14ac:dyDescent="0.25">
      <c r="A1011" s="86"/>
    </row>
    <row r="1012" spans="1:1" x14ac:dyDescent="0.25">
      <c r="A1012" s="86"/>
    </row>
    <row r="1013" spans="1:1" x14ac:dyDescent="0.25">
      <c r="A1013" s="86"/>
    </row>
    <row r="1014" spans="1:1" x14ac:dyDescent="0.25">
      <c r="A1014" s="86"/>
    </row>
    <row r="1015" spans="1:1" x14ac:dyDescent="0.25">
      <c r="A1015" s="86"/>
    </row>
    <row r="1016" spans="1:1" x14ac:dyDescent="0.25">
      <c r="A1016" s="86"/>
    </row>
    <row r="1017" spans="1:1" x14ac:dyDescent="0.25">
      <c r="A1017" s="86"/>
    </row>
    <row r="1018" spans="1:1" x14ac:dyDescent="0.25">
      <c r="A1018" s="86"/>
    </row>
    <row r="1019" spans="1:1" x14ac:dyDescent="0.25">
      <c r="A1019" s="86"/>
    </row>
    <row r="1020" spans="1:1" x14ac:dyDescent="0.25">
      <c r="A1020" s="86"/>
    </row>
    <row r="1021" spans="1:1" x14ac:dyDescent="0.25">
      <c r="A1021" s="86"/>
    </row>
    <row r="1022" spans="1:1" x14ac:dyDescent="0.25">
      <c r="A1022" s="86"/>
    </row>
    <row r="1023" spans="1:1" x14ac:dyDescent="0.25">
      <c r="A1023" s="86"/>
    </row>
    <row r="1024" spans="1:1" x14ac:dyDescent="0.25">
      <c r="A1024" s="86"/>
    </row>
    <row r="1025" spans="1:1" x14ac:dyDescent="0.25">
      <c r="A1025" s="86"/>
    </row>
    <row r="1026" spans="1:1" x14ac:dyDescent="0.25">
      <c r="A1026" s="86"/>
    </row>
    <row r="1027" spans="1:1" x14ac:dyDescent="0.25">
      <c r="A1027" s="86"/>
    </row>
    <row r="1028" spans="1:1" x14ac:dyDescent="0.25">
      <c r="A1028" s="86"/>
    </row>
    <row r="1029" spans="1:1" x14ac:dyDescent="0.25">
      <c r="A1029" s="86"/>
    </row>
    <row r="1030" spans="1:1" x14ac:dyDescent="0.25">
      <c r="A1030" s="86"/>
    </row>
    <row r="1031" spans="1:1" x14ac:dyDescent="0.25">
      <c r="A1031" s="86"/>
    </row>
    <row r="1032" spans="1:1" x14ac:dyDescent="0.25">
      <c r="A1032" s="86"/>
    </row>
    <row r="1033" spans="1:1" x14ac:dyDescent="0.25">
      <c r="A1033" s="86"/>
    </row>
    <row r="1034" spans="1:1" x14ac:dyDescent="0.25">
      <c r="A1034" s="86"/>
    </row>
    <row r="1035" spans="1:1" x14ac:dyDescent="0.25">
      <c r="A1035" s="86"/>
    </row>
    <row r="1036" spans="1:1" x14ac:dyDescent="0.25">
      <c r="A1036" s="86"/>
    </row>
    <row r="1037" spans="1:1" x14ac:dyDescent="0.25">
      <c r="A1037" s="86"/>
    </row>
    <row r="1038" spans="1:1" x14ac:dyDescent="0.25">
      <c r="A1038" s="86"/>
    </row>
    <row r="1039" spans="1:1" x14ac:dyDescent="0.25">
      <c r="A1039" s="86"/>
    </row>
    <row r="1040" spans="1:1" x14ac:dyDescent="0.25">
      <c r="A1040" s="86"/>
    </row>
    <row r="1041" spans="1:1" x14ac:dyDescent="0.25">
      <c r="A1041" s="86"/>
    </row>
    <row r="1042" spans="1:1" x14ac:dyDescent="0.25">
      <c r="A1042" s="86"/>
    </row>
    <row r="1043" spans="1:1" x14ac:dyDescent="0.25">
      <c r="A1043" s="86"/>
    </row>
    <row r="1044" spans="1:1" x14ac:dyDescent="0.25">
      <c r="A1044" s="86"/>
    </row>
    <row r="1045" spans="1:1" x14ac:dyDescent="0.25">
      <c r="A1045" s="86"/>
    </row>
    <row r="1046" spans="1:1" x14ac:dyDescent="0.25">
      <c r="A1046" s="86"/>
    </row>
    <row r="1047" spans="1:1" x14ac:dyDescent="0.25">
      <c r="A1047" s="86"/>
    </row>
    <row r="1048" spans="1:1" x14ac:dyDescent="0.25">
      <c r="A1048" s="86"/>
    </row>
    <row r="1049" spans="1:1" x14ac:dyDescent="0.25">
      <c r="A1049" s="86"/>
    </row>
    <row r="1050" spans="1:1" x14ac:dyDescent="0.25">
      <c r="A1050" s="86"/>
    </row>
    <row r="1051" spans="1:1" x14ac:dyDescent="0.25">
      <c r="A1051" s="86"/>
    </row>
    <row r="1052" spans="1:1" x14ac:dyDescent="0.25">
      <c r="A1052" s="86"/>
    </row>
    <row r="1053" spans="1:1" x14ac:dyDescent="0.25">
      <c r="A1053" s="86"/>
    </row>
    <row r="1054" spans="1:1" x14ac:dyDescent="0.25">
      <c r="A1054" s="86"/>
    </row>
    <row r="1055" spans="1:1" x14ac:dyDescent="0.25">
      <c r="A1055" s="86"/>
    </row>
    <row r="1056" spans="1:1" x14ac:dyDescent="0.25">
      <c r="A1056" s="86"/>
    </row>
    <row r="1057" spans="1:1" x14ac:dyDescent="0.25">
      <c r="A1057" s="86"/>
    </row>
    <row r="1058" spans="1:1" x14ac:dyDescent="0.25">
      <c r="A1058" s="86"/>
    </row>
    <row r="1059" spans="1:1" x14ac:dyDescent="0.25">
      <c r="A1059" s="86"/>
    </row>
    <row r="1060" spans="1:1" x14ac:dyDescent="0.25">
      <c r="A1060" s="86"/>
    </row>
    <row r="1061" spans="1:1" x14ac:dyDescent="0.25">
      <c r="A1061" s="86"/>
    </row>
    <row r="1062" spans="1:1" x14ac:dyDescent="0.25">
      <c r="A1062" s="86"/>
    </row>
    <row r="1063" spans="1:1" x14ac:dyDescent="0.25">
      <c r="A1063" s="86"/>
    </row>
    <row r="1064" spans="1:1" x14ac:dyDescent="0.25">
      <c r="A1064" s="86"/>
    </row>
    <row r="1065" spans="1:1" x14ac:dyDescent="0.25">
      <c r="A1065" s="86"/>
    </row>
    <row r="1066" spans="1:1" x14ac:dyDescent="0.25">
      <c r="A1066" s="86"/>
    </row>
    <row r="1067" spans="1:1" x14ac:dyDescent="0.25">
      <c r="A1067" s="86"/>
    </row>
    <row r="1068" spans="1:1" x14ac:dyDescent="0.25">
      <c r="A1068" s="86"/>
    </row>
    <row r="1069" spans="1:1" x14ac:dyDescent="0.25">
      <c r="A1069" s="86"/>
    </row>
    <row r="1070" spans="1:1" x14ac:dyDescent="0.25">
      <c r="A1070" s="86"/>
    </row>
    <row r="1071" spans="1:1" x14ac:dyDescent="0.25">
      <c r="A1071" s="86"/>
    </row>
    <row r="1072" spans="1:1" x14ac:dyDescent="0.25">
      <c r="A1072" s="86"/>
    </row>
    <row r="1073" spans="1:1" x14ac:dyDescent="0.25">
      <c r="A1073" s="86"/>
    </row>
    <row r="1074" spans="1:1" x14ac:dyDescent="0.25">
      <c r="A1074" s="86"/>
    </row>
    <row r="1075" spans="1:1" x14ac:dyDescent="0.25">
      <c r="A1075" s="86"/>
    </row>
    <row r="1076" spans="1:1" x14ac:dyDescent="0.25">
      <c r="A1076" s="86"/>
    </row>
    <row r="1077" spans="1:1" x14ac:dyDescent="0.25">
      <c r="A1077" s="86"/>
    </row>
    <row r="1078" spans="1:1" x14ac:dyDescent="0.25">
      <c r="A1078" s="86"/>
    </row>
    <row r="1079" spans="1:1" x14ac:dyDescent="0.25">
      <c r="A1079" s="86"/>
    </row>
    <row r="1080" spans="1:1" x14ac:dyDescent="0.25">
      <c r="A1080" s="86"/>
    </row>
    <row r="1081" spans="1:1" x14ac:dyDescent="0.25">
      <c r="A1081" s="86"/>
    </row>
    <row r="1082" spans="1:1" x14ac:dyDescent="0.25">
      <c r="A1082" s="86"/>
    </row>
    <row r="1083" spans="1:1" x14ac:dyDescent="0.25">
      <c r="A1083" s="86"/>
    </row>
    <row r="1084" spans="1:1" x14ac:dyDescent="0.25">
      <c r="A1084" s="86"/>
    </row>
    <row r="1085" spans="1:1" x14ac:dyDescent="0.25">
      <c r="A1085" s="86"/>
    </row>
    <row r="1086" spans="1:1" x14ac:dyDescent="0.25">
      <c r="A1086" s="86"/>
    </row>
    <row r="1087" spans="1:1" x14ac:dyDescent="0.25">
      <c r="A1087" s="86"/>
    </row>
    <row r="1088" spans="1:1" x14ac:dyDescent="0.25">
      <c r="A1088" s="86"/>
    </row>
    <row r="1089" spans="1:1" x14ac:dyDescent="0.25">
      <c r="A1089" s="86"/>
    </row>
    <row r="1090" spans="1:1" x14ac:dyDescent="0.25">
      <c r="A1090" s="86"/>
    </row>
    <row r="1091" spans="1:1" x14ac:dyDescent="0.25">
      <c r="A1091" s="86"/>
    </row>
    <row r="1092" spans="1:1" x14ac:dyDescent="0.25">
      <c r="A1092" s="86"/>
    </row>
    <row r="1093" spans="1:1" x14ac:dyDescent="0.25">
      <c r="A1093" s="86"/>
    </row>
    <row r="1094" spans="1:1" x14ac:dyDescent="0.25">
      <c r="A1094" s="86"/>
    </row>
    <row r="1095" spans="1:1" x14ac:dyDescent="0.25">
      <c r="A1095" s="86"/>
    </row>
    <row r="1096" spans="1:1" x14ac:dyDescent="0.25">
      <c r="A1096" s="86"/>
    </row>
    <row r="1097" spans="1:1" x14ac:dyDescent="0.25">
      <c r="A1097" s="86"/>
    </row>
    <row r="1098" spans="1:1" x14ac:dyDescent="0.25">
      <c r="A1098" s="86"/>
    </row>
    <row r="1099" spans="1:1" x14ac:dyDescent="0.25">
      <c r="A1099" s="86"/>
    </row>
    <row r="1100" spans="1:1" x14ac:dyDescent="0.25">
      <c r="A1100" s="86"/>
    </row>
    <row r="1101" spans="1:1" x14ac:dyDescent="0.25">
      <c r="A1101" s="86"/>
    </row>
    <row r="1102" spans="1:1" x14ac:dyDescent="0.25">
      <c r="A1102" s="86"/>
    </row>
    <row r="1103" spans="1:1" x14ac:dyDescent="0.25">
      <c r="A1103" s="86"/>
    </row>
    <row r="1104" spans="1:1" x14ac:dyDescent="0.25">
      <c r="A1104" s="86"/>
    </row>
    <row r="1105" spans="1:1" x14ac:dyDescent="0.25">
      <c r="A1105" s="86"/>
    </row>
    <row r="1106" spans="1:1" x14ac:dyDescent="0.25">
      <c r="A1106" s="86"/>
    </row>
    <row r="1107" spans="1:1" x14ac:dyDescent="0.25">
      <c r="A1107" s="86"/>
    </row>
    <row r="1108" spans="1:1" x14ac:dyDescent="0.25">
      <c r="A1108" s="86"/>
    </row>
    <row r="1109" spans="1:1" x14ac:dyDescent="0.25">
      <c r="A1109" s="86"/>
    </row>
    <row r="1110" spans="1:1" x14ac:dyDescent="0.25">
      <c r="A1110" s="86"/>
    </row>
    <row r="1111" spans="1:1" x14ac:dyDescent="0.25">
      <c r="A1111" s="86"/>
    </row>
    <row r="1112" spans="1:1" x14ac:dyDescent="0.25">
      <c r="A1112" s="86"/>
    </row>
    <row r="1113" spans="1:1" x14ac:dyDescent="0.25">
      <c r="A1113" s="86"/>
    </row>
    <row r="1114" spans="1:1" x14ac:dyDescent="0.25">
      <c r="A1114" s="86"/>
    </row>
    <row r="1115" spans="1:1" x14ac:dyDescent="0.25">
      <c r="A1115" s="86"/>
    </row>
    <row r="1116" spans="1:1" x14ac:dyDescent="0.25">
      <c r="A1116" s="86"/>
    </row>
    <row r="1117" spans="1:1" x14ac:dyDescent="0.25">
      <c r="A1117" s="86"/>
    </row>
    <row r="1118" spans="1:1" x14ac:dyDescent="0.25">
      <c r="A1118" s="86"/>
    </row>
    <row r="1119" spans="1:1" x14ac:dyDescent="0.25">
      <c r="A1119" s="86"/>
    </row>
    <row r="1120" spans="1:1" x14ac:dyDescent="0.25">
      <c r="A1120" s="86"/>
    </row>
    <row r="1121" spans="1:1" x14ac:dyDescent="0.25">
      <c r="A1121" s="86"/>
    </row>
    <row r="1122" spans="1:1" x14ac:dyDescent="0.25">
      <c r="A1122" s="86"/>
    </row>
    <row r="1123" spans="1:1" x14ac:dyDescent="0.25">
      <c r="A1123" s="86"/>
    </row>
    <row r="1124" spans="1:1" x14ac:dyDescent="0.25">
      <c r="A1124" s="86"/>
    </row>
    <row r="1125" spans="1:1" x14ac:dyDescent="0.25">
      <c r="A1125" s="86"/>
    </row>
    <row r="1126" spans="1:1" x14ac:dyDescent="0.25">
      <c r="A1126" s="86"/>
    </row>
    <row r="1127" spans="1:1" x14ac:dyDescent="0.25">
      <c r="A1127" s="86"/>
    </row>
    <row r="1128" spans="1:1" x14ac:dyDescent="0.25">
      <c r="A1128" s="86"/>
    </row>
    <row r="1129" spans="1:1" x14ac:dyDescent="0.25">
      <c r="A1129" s="86"/>
    </row>
    <row r="1130" spans="1:1" x14ac:dyDescent="0.25">
      <c r="A1130" s="86"/>
    </row>
    <row r="1131" spans="1:1" x14ac:dyDescent="0.25">
      <c r="A1131" s="86"/>
    </row>
    <row r="1132" spans="1:1" x14ac:dyDescent="0.25">
      <c r="A1132" s="86"/>
    </row>
    <row r="1133" spans="1:1" x14ac:dyDescent="0.25">
      <c r="A1133" s="86"/>
    </row>
    <row r="1134" spans="1:1" x14ac:dyDescent="0.25">
      <c r="A1134" s="86"/>
    </row>
    <row r="1135" spans="1:1" x14ac:dyDescent="0.25">
      <c r="A1135" s="86"/>
    </row>
    <row r="1136" spans="1:1" x14ac:dyDescent="0.25">
      <c r="A1136" s="86"/>
    </row>
    <row r="1137" spans="1:1" x14ac:dyDescent="0.25">
      <c r="A1137" s="86"/>
    </row>
    <row r="1138" spans="1:1" x14ac:dyDescent="0.25">
      <c r="A1138" s="86"/>
    </row>
    <row r="1139" spans="1:1" x14ac:dyDescent="0.25">
      <c r="A1139" s="86"/>
    </row>
    <row r="1140" spans="1:1" x14ac:dyDescent="0.25">
      <c r="A1140" s="86"/>
    </row>
    <row r="1141" spans="1:1" x14ac:dyDescent="0.25">
      <c r="A1141" s="86"/>
    </row>
    <row r="1142" spans="1:1" x14ac:dyDescent="0.25">
      <c r="A1142" s="86"/>
    </row>
    <row r="1143" spans="1:1" x14ac:dyDescent="0.25">
      <c r="A1143" s="86"/>
    </row>
    <row r="1144" spans="1:1" x14ac:dyDescent="0.25">
      <c r="A1144" s="86"/>
    </row>
    <row r="1145" spans="1:1" x14ac:dyDescent="0.25">
      <c r="A1145" s="86"/>
    </row>
    <row r="1146" spans="1:1" x14ac:dyDescent="0.25">
      <c r="A1146" s="86"/>
    </row>
    <row r="1147" spans="1:1" x14ac:dyDescent="0.25">
      <c r="A1147" s="86"/>
    </row>
    <row r="1148" spans="1:1" x14ac:dyDescent="0.25">
      <c r="A1148" s="86"/>
    </row>
    <row r="1149" spans="1:1" x14ac:dyDescent="0.25">
      <c r="A1149" s="86"/>
    </row>
    <row r="1150" spans="1:1" x14ac:dyDescent="0.25">
      <c r="A1150" s="86"/>
    </row>
    <row r="1151" spans="1:1" x14ac:dyDescent="0.25">
      <c r="A1151" s="86"/>
    </row>
    <row r="1152" spans="1:1" x14ac:dyDescent="0.25">
      <c r="A1152" s="86"/>
    </row>
    <row r="1153" spans="1:1" x14ac:dyDescent="0.25">
      <c r="A1153" s="86"/>
    </row>
    <row r="1154" spans="1:1" x14ac:dyDescent="0.25">
      <c r="A1154" s="86"/>
    </row>
    <row r="1155" spans="1:1" x14ac:dyDescent="0.25">
      <c r="A1155" s="86"/>
    </row>
    <row r="1156" spans="1:1" x14ac:dyDescent="0.25">
      <c r="A1156" s="86"/>
    </row>
    <row r="1157" spans="1:1" x14ac:dyDescent="0.25">
      <c r="A1157" s="86"/>
    </row>
    <row r="1158" spans="1:1" x14ac:dyDescent="0.25">
      <c r="A1158" s="86"/>
    </row>
    <row r="1159" spans="1:1" x14ac:dyDescent="0.25">
      <c r="A1159" s="86"/>
    </row>
    <row r="1160" spans="1:1" x14ac:dyDescent="0.25">
      <c r="A1160" s="86"/>
    </row>
    <row r="1161" spans="1:1" x14ac:dyDescent="0.25">
      <c r="A1161" s="86"/>
    </row>
    <row r="1162" spans="1:1" x14ac:dyDescent="0.25">
      <c r="A1162" s="86"/>
    </row>
    <row r="1163" spans="1:1" x14ac:dyDescent="0.25">
      <c r="A1163" s="86"/>
    </row>
    <row r="1164" spans="1:1" x14ac:dyDescent="0.25">
      <c r="A1164" s="86"/>
    </row>
    <row r="1165" spans="1:1" x14ac:dyDescent="0.25">
      <c r="A1165" s="86"/>
    </row>
    <row r="1166" spans="1:1" x14ac:dyDescent="0.25">
      <c r="A1166" s="86"/>
    </row>
    <row r="1167" spans="1:1" x14ac:dyDescent="0.25">
      <c r="A1167" s="86"/>
    </row>
    <row r="1168" spans="1:1" x14ac:dyDescent="0.25">
      <c r="A1168" s="86"/>
    </row>
    <row r="1169" spans="1:1" x14ac:dyDescent="0.25">
      <c r="A1169" s="86"/>
    </row>
    <row r="1170" spans="1:1" x14ac:dyDescent="0.25">
      <c r="A1170" s="86"/>
    </row>
    <row r="1171" spans="1:1" x14ac:dyDescent="0.25">
      <c r="A1171" s="86"/>
    </row>
    <row r="1172" spans="1:1" x14ac:dyDescent="0.25">
      <c r="A1172" s="86"/>
    </row>
    <row r="1173" spans="1:1" x14ac:dyDescent="0.25">
      <c r="A1173" s="86"/>
    </row>
    <row r="1174" spans="1:1" x14ac:dyDescent="0.25">
      <c r="A1174" s="86"/>
    </row>
    <row r="1175" spans="1:1" x14ac:dyDescent="0.25">
      <c r="A1175" s="86"/>
    </row>
    <row r="1176" spans="1:1" x14ac:dyDescent="0.25">
      <c r="A1176" s="86"/>
    </row>
    <row r="1177" spans="1:1" x14ac:dyDescent="0.25">
      <c r="A1177" s="86"/>
    </row>
    <row r="1178" spans="1:1" x14ac:dyDescent="0.25">
      <c r="A1178" s="86"/>
    </row>
    <row r="1179" spans="1:1" x14ac:dyDescent="0.25">
      <c r="A1179" s="86"/>
    </row>
    <row r="1180" spans="1:1" x14ac:dyDescent="0.25">
      <c r="A1180" s="86"/>
    </row>
    <row r="1181" spans="1:1" x14ac:dyDescent="0.25">
      <c r="A1181" s="86"/>
    </row>
    <row r="1182" spans="1:1" x14ac:dyDescent="0.25">
      <c r="A1182" s="86"/>
    </row>
    <row r="1183" spans="1:1" x14ac:dyDescent="0.25">
      <c r="A1183" s="86"/>
    </row>
    <row r="1184" spans="1:1" x14ac:dyDescent="0.25">
      <c r="A1184" s="86"/>
    </row>
    <row r="1185" spans="1:1" x14ac:dyDescent="0.25">
      <c r="A1185" s="86"/>
    </row>
    <row r="1186" spans="1:1" x14ac:dyDescent="0.25">
      <c r="A1186" s="86"/>
    </row>
    <row r="1187" spans="1:1" x14ac:dyDescent="0.25">
      <c r="A1187" s="86"/>
    </row>
    <row r="1188" spans="1:1" x14ac:dyDescent="0.25">
      <c r="A1188" s="86"/>
    </row>
    <row r="1189" spans="1:1" x14ac:dyDescent="0.25">
      <c r="A1189" s="86"/>
    </row>
    <row r="1190" spans="1:1" x14ac:dyDescent="0.25">
      <c r="A1190" s="86"/>
    </row>
    <row r="1191" spans="1:1" x14ac:dyDescent="0.25">
      <c r="A1191" s="86"/>
    </row>
    <row r="1192" spans="1:1" x14ac:dyDescent="0.25">
      <c r="A1192" s="86"/>
    </row>
    <row r="1193" spans="1:1" x14ac:dyDescent="0.25">
      <c r="A1193" s="86"/>
    </row>
    <row r="1194" spans="1:1" x14ac:dyDescent="0.25">
      <c r="A1194" s="86"/>
    </row>
    <row r="1195" spans="1:1" x14ac:dyDescent="0.25">
      <c r="A1195" s="86"/>
    </row>
    <row r="1196" spans="1:1" x14ac:dyDescent="0.25">
      <c r="A1196" s="86"/>
    </row>
    <row r="1197" spans="1:1" x14ac:dyDescent="0.25">
      <c r="A1197" s="86"/>
    </row>
    <row r="1198" spans="1:1" x14ac:dyDescent="0.25">
      <c r="A1198" s="86"/>
    </row>
    <row r="1199" spans="1:1" x14ac:dyDescent="0.25">
      <c r="A1199" s="86"/>
    </row>
    <row r="1200" spans="1:1" x14ac:dyDescent="0.25">
      <c r="A1200" s="86"/>
    </row>
    <row r="1201" spans="1:1" x14ac:dyDescent="0.25">
      <c r="A1201" s="86"/>
    </row>
    <row r="1202" spans="1:1" x14ac:dyDescent="0.25">
      <c r="A1202" s="86"/>
    </row>
    <row r="1203" spans="1:1" x14ac:dyDescent="0.25">
      <c r="A1203" s="86"/>
    </row>
    <row r="1204" spans="1:1" x14ac:dyDescent="0.25">
      <c r="A1204" s="86"/>
    </row>
    <row r="1205" spans="1:1" x14ac:dyDescent="0.25">
      <c r="A1205" s="86"/>
    </row>
    <row r="1206" spans="1:1" x14ac:dyDescent="0.25">
      <c r="A1206" s="86"/>
    </row>
    <row r="1207" spans="1:1" x14ac:dyDescent="0.25">
      <c r="A1207" s="86"/>
    </row>
    <row r="1208" spans="1:1" x14ac:dyDescent="0.25">
      <c r="A1208" s="86"/>
    </row>
    <row r="1209" spans="1:1" x14ac:dyDescent="0.25">
      <c r="A1209" s="86"/>
    </row>
    <row r="1210" spans="1:1" x14ac:dyDescent="0.25">
      <c r="A1210" s="86"/>
    </row>
    <row r="1211" spans="1:1" x14ac:dyDescent="0.25">
      <c r="A1211" s="86"/>
    </row>
    <row r="1212" spans="1:1" x14ac:dyDescent="0.25">
      <c r="A1212" s="86"/>
    </row>
    <row r="1213" spans="1:1" x14ac:dyDescent="0.25">
      <c r="A1213" s="86"/>
    </row>
    <row r="1214" spans="1:1" x14ac:dyDescent="0.25">
      <c r="A1214" s="86"/>
    </row>
    <row r="1215" spans="1:1" x14ac:dyDescent="0.25">
      <c r="A1215" s="86"/>
    </row>
    <row r="1216" spans="1:1" x14ac:dyDescent="0.25">
      <c r="A1216" s="86"/>
    </row>
    <row r="1217" spans="1:1" x14ac:dyDescent="0.25">
      <c r="A1217" s="86"/>
    </row>
    <row r="1218" spans="1:1" x14ac:dyDescent="0.25">
      <c r="A1218" s="86"/>
    </row>
    <row r="1219" spans="1:1" x14ac:dyDescent="0.25">
      <c r="A1219" s="86"/>
    </row>
    <row r="1220" spans="1:1" x14ac:dyDescent="0.25">
      <c r="A1220" s="86"/>
    </row>
    <row r="1221" spans="1:1" x14ac:dyDescent="0.25">
      <c r="A1221" s="86"/>
    </row>
    <row r="1222" spans="1:1" x14ac:dyDescent="0.25">
      <c r="A1222" s="86"/>
    </row>
    <row r="1223" spans="1:1" x14ac:dyDescent="0.25">
      <c r="A1223" s="86"/>
    </row>
    <row r="1224" spans="1:1" x14ac:dyDescent="0.25">
      <c r="A1224" s="86"/>
    </row>
    <row r="1225" spans="1:1" x14ac:dyDescent="0.25">
      <c r="A1225" s="86"/>
    </row>
    <row r="1226" spans="1:1" x14ac:dyDescent="0.25">
      <c r="A1226" s="86"/>
    </row>
    <row r="1227" spans="1:1" x14ac:dyDescent="0.25">
      <c r="A1227" s="86"/>
    </row>
    <row r="1228" spans="1:1" x14ac:dyDescent="0.25">
      <c r="A1228" s="86"/>
    </row>
    <row r="1229" spans="1:1" x14ac:dyDescent="0.25">
      <c r="A1229" s="86"/>
    </row>
    <row r="1230" spans="1:1" x14ac:dyDescent="0.25">
      <c r="A1230" s="86"/>
    </row>
    <row r="1231" spans="1:1" x14ac:dyDescent="0.25">
      <c r="A1231" s="86"/>
    </row>
    <row r="1232" spans="1:1" x14ac:dyDescent="0.25">
      <c r="A1232" s="86"/>
    </row>
    <row r="1233" spans="1:1" x14ac:dyDescent="0.25">
      <c r="A1233" s="86"/>
    </row>
    <row r="1234" spans="1:1" x14ac:dyDescent="0.25">
      <c r="A1234" s="86"/>
    </row>
    <row r="1235" spans="1:1" x14ac:dyDescent="0.25">
      <c r="A1235" s="86"/>
    </row>
    <row r="1236" spans="1:1" x14ac:dyDescent="0.25">
      <c r="A1236" s="86"/>
    </row>
    <row r="1237" spans="1:1" x14ac:dyDescent="0.25">
      <c r="A1237" s="86"/>
    </row>
    <row r="1238" spans="1:1" x14ac:dyDescent="0.25">
      <c r="A1238" s="86"/>
    </row>
    <row r="1239" spans="1:1" x14ac:dyDescent="0.25">
      <c r="A1239" s="86"/>
    </row>
    <row r="1240" spans="1:1" x14ac:dyDescent="0.25">
      <c r="A1240" s="86"/>
    </row>
    <row r="1241" spans="1:1" x14ac:dyDescent="0.25">
      <c r="A1241" s="86"/>
    </row>
    <row r="1242" spans="1:1" x14ac:dyDescent="0.25">
      <c r="A1242" s="86"/>
    </row>
    <row r="1243" spans="1:1" x14ac:dyDescent="0.25">
      <c r="A1243" s="86"/>
    </row>
    <row r="1244" spans="1:1" x14ac:dyDescent="0.25">
      <c r="A1244" s="86"/>
    </row>
    <row r="1245" spans="1:1" x14ac:dyDescent="0.25">
      <c r="A1245" s="86"/>
    </row>
    <row r="1246" spans="1:1" x14ac:dyDescent="0.25">
      <c r="A1246" s="86"/>
    </row>
    <row r="1247" spans="1:1" x14ac:dyDescent="0.25">
      <c r="A1247" s="86"/>
    </row>
    <row r="1248" spans="1:1" x14ac:dyDescent="0.25">
      <c r="A1248" s="86"/>
    </row>
    <row r="1249" spans="1:1" x14ac:dyDescent="0.25">
      <c r="A1249" s="86"/>
    </row>
    <row r="1250" spans="1:1" x14ac:dyDescent="0.25">
      <c r="A1250" s="86"/>
    </row>
    <row r="1251" spans="1:1" x14ac:dyDescent="0.25">
      <c r="A1251" s="86"/>
    </row>
    <row r="1252" spans="1:1" x14ac:dyDescent="0.25">
      <c r="A1252" s="86"/>
    </row>
    <row r="1253" spans="1:1" x14ac:dyDescent="0.25">
      <c r="A1253" s="86"/>
    </row>
    <row r="1254" spans="1:1" x14ac:dyDescent="0.25">
      <c r="A1254" s="86"/>
    </row>
    <row r="1255" spans="1:1" x14ac:dyDescent="0.25">
      <c r="A1255" s="86"/>
    </row>
    <row r="1256" spans="1:1" x14ac:dyDescent="0.25">
      <c r="A1256" s="86"/>
    </row>
    <row r="1257" spans="1:1" x14ac:dyDescent="0.25">
      <c r="A1257" s="86"/>
    </row>
    <row r="1258" spans="1:1" x14ac:dyDescent="0.25">
      <c r="A1258" s="86"/>
    </row>
    <row r="1259" spans="1:1" x14ac:dyDescent="0.25">
      <c r="A1259" s="86"/>
    </row>
    <row r="1260" spans="1:1" x14ac:dyDescent="0.25">
      <c r="A1260" s="86"/>
    </row>
    <row r="1261" spans="1:1" x14ac:dyDescent="0.25">
      <c r="A1261" s="86"/>
    </row>
    <row r="1262" spans="1:1" x14ac:dyDescent="0.25">
      <c r="A1262" s="86"/>
    </row>
    <row r="1263" spans="1:1" x14ac:dyDescent="0.25">
      <c r="A1263" s="86"/>
    </row>
    <row r="1264" spans="1:1" x14ac:dyDescent="0.25">
      <c r="A1264" s="86"/>
    </row>
    <row r="1265" spans="1:1" x14ac:dyDescent="0.25">
      <c r="A1265" s="86"/>
    </row>
    <row r="1266" spans="1:1" x14ac:dyDescent="0.25">
      <c r="A1266" s="86"/>
    </row>
    <row r="1267" spans="1:1" x14ac:dyDescent="0.25">
      <c r="A1267" s="86"/>
    </row>
    <row r="1268" spans="1:1" x14ac:dyDescent="0.25">
      <c r="A1268" s="86"/>
    </row>
    <row r="1269" spans="1:1" x14ac:dyDescent="0.25">
      <c r="A1269" s="86"/>
    </row>
    <row r="1270" spans="1:1" x14ac:dyDescent="0.25">
      <c r="A1270" s="86"/>
    </row>
    <row r="1271" spans="1:1" x14ac:dyDescent="0.25">
      <c r="A1271" s="86"/>
    </row>
    <row r="1272" spans="1:1" x14ac:dyDescent="0.25">
      <c r="A1272" s="86"/>
    </row>
    <row r="1273" spans="1:1" x14ac:dyDescent="0.25">
      <c r="A1273" s="86"/>
    </row>
    <row r="1274" spans="1:1" x14ac:dyDescent="0.25">
      <c r="A1274" s="86"/>
    </row>
    <row r="1275" spans="1:1" x14ac:dyDescent="0.25">
      <c r="A1275" s="86"/>
    </row>
    <row r="1276" spans="1:1" x14ac:dyDescent="0.25">
      <c r="A1276" s="86"/>
    </row>
    <row r="1277" spans="1:1" x14ac:dyDescent="0.25">
      <c r="A1277" s="86"/>
    </row>
    <row r="1278" spans="1:1" x14ac:dyDescent="0.25">
      <c r="A1278" s="86"/>
    </row>
    <row r="1279" spans="1:1" x14ac:dyDescent="0.25">
      <c r="A1279" s="86"/>
    </row>
    <row r="1280" spans="1:1" x14ac:dyDescent="0.25">
      <c r="A1280" s="86"/>
    </row>
    <row r="1281" spans="1:1" x14ac:dyDescent="0.25">
      <c r="A1281" s="86"/>
    </row>
    <row r="1282" spans="1:1" x14ac:dyDescent="0.25">
      <c r="A1282" s="86"/>
    </row>
    <row r="1283" spans="1:1" x14ac:dyDescent="0.25">
      <c r="A1283" s="86"/>
    </row>
    <row r="1284" spans="1:1" x14ac:dyDescent="0.25">
      <c r="A1284" s="86"/>
    </row>
    <row r="1285" spans="1:1" x14ac:dyDescent="0.25">
      <c r="A1285" s="86"/>
    </row>
    <row r="1286" spans="1:1" x14ac:dyDescent="0.25">
      <c r="A1286" s="86"/>
    </row>
    <row r="1287" spans="1:1" x14ac:dyDescent="0.25">
      <c r="A1287" s="86"/>
    </row>
    <row r="1288" spans="1:1" x14ac:dyDescent="0.25">
      <c r="A1288" s="86"/>
    </row>
    <row r="1289" spans="1:1" x14ac:dyDescent="0.25">
      <c r="A1289" s="86"/>
    </row>
    <row r="1290" spans="1:1" x14ac:dyDescent="0.25">
      <c r="A1290" s="86"/>
    </row>
    <row r="1291" spans="1:1" x14ac:dyDescent="0.25">
      <c r="A1291" s="86"/>
    </row>
    <row r="1292" spans="1:1" x14ac:dyDescent="0.25">
      <c r="A1292" s="86"/>
    </row>
    <row r="1293" spans="1:1" x14ac:dyDescent="0.25">
      <c r="A1293" s="86"/>
    </row>
    <row r="1294" spans="1:1" x14ac:dyDescent="0.25">
      <c r="A1294" s="86"/>
    </row>
    <row r="1295" spans="1:1" x14ac:dyDescent="0.25">
      <c r="A1295" s="86"/>
    </row>
    <row r="1296" spans="1:1" x14ac:dyDescent="0.25">
      <c r="A1296" s="86"/>
    </row>
    <row r="1297" spans="1:1" x14ac:dyDescent="0.25">
      <c r="A1297" s="86"/>
    </row>
    <row r="1298" spans="1:1" x14ac:dyDescent="0.25">
      <c r="A1298" s="86"/>
    </row>
    <row r="1299" spans="1:1" x14ac:dyDescent="0.25">
      <c r="A1299" s="86"/>
    </row>
    <row r="1300" spans="1:1" x14ac:dyDescent="0.25">
      <c r="A1300" s="86"/>
    </row>
    <row r="1301" spans="1:1" x14ac:dyDescent="0.25">
      <c r="A1301" s="86"/>
    </row>
    <row r="1302" spans="1:1" x14ac:dyDescent="0.25">
      <c r="A1302" s="86"/>
    </row>
    <row r="1303" spans="1:1" x14ac:dyDescent="0.25">
      <c r="A1303" s="86"/>
    </row>
    <row r="1304" spans="1:1" x14ac:dyDescent="0.25">
      <c r="A1304" s="86"/>
    </row>
    <row r="1305" spans="1:1" x14ac:dyDescent="0.25">
      <c r="A1305" s="86"/>
    </row>
    <row r="1306" spans="1:1" x14ac:dyDescent="0.25">
      <c r="A1306" s="86"/>
    </row>
    <row r="1307" spans="1:1" x14ac:dyDescent="0.25">
      <c r="A1307" s="86"/>
    </row>
    <row r="1308" spans="1:1" x14ac:dyDescent="0.25">
      <c r="A1308" s="86"/>
    </row>
    <row r="1309" spans="1:1" x14ac:dyDescent="0.25">
      <c r="A1309" s="86"/>
    </row>
    <row r="1310" spans="1:1" x14ac:dyDescent="0.25">
      <c r="A1310" s="86"/>
    </row>
    <row r="1311" spans="1:1" x14ac:dyDescent="0.25">
      <c r="A1311" s="86"/>
    </row>
    <row r="1312" spans="1:1" x14ac:dyDescent="0.25">
      <c r="A1312" s="86"/>
    </row>
    <row r="1313" spans="1:1" x14ac:dyDescent="0.25">
      <c r="A1313" s="86"/>
    </row>
    <row r="1314" spans="1:1" x14ac:dyDescent="0.25">
      <c r="A1314" s="86"/>
    </row>
    <row r="1315" spans="1:1" x14ac:dyDescent="0.25">
      <c r="A1315" s="86"/>
    </row>
    <row r="1316" spans="1:1" x14ac:dyDescent="0.25">
      <c r="A1316" s="86"/>
    </row>
    <row r="1317" spans="1:1" x14ac:dyDescent="0.25">
      <c r="A1317" s="86"/>
    </row>
    <row r="1318" spans="1:1" x14ac:dyDescent="0.25">
      <c r="A1318" s="86"/>
    </row>
    <row r="1319" spans="1:1" x14ac:dyDescent="0.25">
      <c r="A1319" s="86"/>
    </row>
    <row r="1320" spans="1:1" x14ac:dyDescent="0.25">
      <c r="A1320" s="86"/>
    </row>
    <row r="1321" spans="1:1" x14ac:dyDescent="0.25">
      <c r="A1321" s="86"/>
    </row>
    <row r="1322" spans="1:1" x14ac:dyDescent="0.25">
      <c r="A1322" s="86"/>
    </row>
    <row r="1323" spans="1:1" x14ac:dyDescent="0.25">
      <c r="A1323" s="86"/>
    </row>
    <row r="1324" spans="1:1" x14ac:dyDescent="0.25">
      <c r="A1324" s="86"/>
    </row>
    <row r="1325" spans="1:1" x14ac:dyDescent="0.25">
      <c r="A1325" s="86"/>
    </row>
    <row r="1326" spans="1:1" x14ac:dyDescent="0.25">
      <c r="A1326" s="86"/>
    </row>
    <row r="1327" spans="1:1" x14ac:dyDescent="0.25">
      <c r="A1327" s="86"/>
    </row>
    <row r="1328" spans="1:1" x14ac:dyDescent="0.25">
      <c r="A1328" s="86"/>
    </row>
    <row r="1329" spans="1:1" x14ac:dyDescent="0.25">
      <c r="A1329" s="86"/>
    </row>
    <row r="1330" spans="1:1" x14ac:dyDescent="0.25">
      <c r="A1330" s="86"/>
    </row>
    <row r="1331" spans="1:1" x14ac:dyDescent="0.25">
      <c r="A1331" s="86"/>
    </row>
    <row r="1332" spans="1:1" x14ac:dyDescent="0.25">
      <c r="A1332" s="86"/>
    </row>
    <row r="1333" spans="1:1" x14ac:dyDescent="0.25">
      <c r="A1333" s="86"/>
    </row>
    <row r="1334" spans="1:1" x14ac:dyDescent="0.25">
      <c r="A1334" s="86"/>
    </row>
    <row r="1335" spans="1:1" x14ac:dyDescent="0.25">
      <c r="A1335" s="86"/>
    </row>
    <row r="1336" spans="1:1" x14ac:dyDescent="0.25">
      <c r="A1336" s="86"/>
    </row>
    <row r="1337" spans="1:1" x14ac:dyDescent="0.25">
      <c r="A1337" s="86"/>
    </row>
    <row r="1338" spans="1:1" x14ac:dyDescent="0.25">
      <c r="A1338" s="86"/>
    </row>
    <row r="1339" spans="1:1" x14ac:dyDescent="0.25">
      <c r="A1339" s="86"/>
    </row>
    <row r="1340" spans="1:1" x14ac:dyDescent="0.25">
      <c r="A1340" s="86"/>
    </row>
    <row r="1341" spans="1:1" x14ac:dyDescent="0.25">
      <c r="A1341" s="86"/>
    </row>
    <row r="1342" spans="1:1" x14ac:dyDescent="0.25">
      <c r="A1342" s="86"/>
    </row>
    <row r="1343" spans="1:1" x14ac:dyDescent="0.25">
      <c r="A1343" s="86"/>
    </row>
    <row r="1344" spans="1:1" x14ac:dyDescent="0.25">
      <c r="A1344" s="86"/>
    </row>
    <row r="1345" spans="1:1" x14ac:dyDescent="0.25">
      <c r="A1345" s="86"/>
    </row>
    <row r="1346" spans="1:1" x14ac:dyDescent="0.25">
      <c r="A1346" s="86"/>
    </row>
    <row r="1347" spans="1:1" x14ac:dyDescent="0.25">
      <c r="A1347" s="86"/>
    </row>
    <row r="1348" spans="1:1" x14ac:dyDescent="0.25">
      <c r="A1348" s="86"/>
    </row>
    <row r="1349" spans="1:1" x14ac:dyDescent="0.25">
      <c r="A1349" s="86"/>
    </row>
    <row r="1350" spans="1:1" x14ac:dyDescent="0.25">
      <c r="A1350" s="86"/>
    </row>
    <row r="1351" spans="1:1" x14ac:dyDescent="0.25">
      <c r="A1351" s="86"/>
    </row>
    <row r="1352" spans="1:1" x14ac:dyDescent="0.25">
      <c r="A1352" s="86"/>
    </row>
    <row r="1353" spans="1:1" x14ac:dyDescent="0.25">
      <c r="A1353" s="86"/>
    </row>
    <row r="1354" spans="1:1" x14ac:dyDescent="0.25">
      <c r="A1354" s="86"/>
    </row>
    <row r="1355" spans="1:1" x14ac:dyDescent="0.25">
      <c r="A1355" s="86"/>
    </row>
    <row r="1356" spans="1:1" x14ac:dyDescent="0.25">
      <c r="A1356" s="86"/>
    </row>
    <row r="1357" spans="1:1" x14ac:dyDescent="0.25">
      <c r="A1357" s="86"/>
    </row>
    <row r="1358" spans="1:1" x14ac:dyDescent="0.25">
      <c r="A1358" s="86"/>
    </row>
    <row r="1359" spans="1:1" x14ac:dyDescent="0.25">
      <c r="A1359" s="86"/>
    </row>
    <row r="1360" spans="1:1" x14ac:dyDescent="0.25">
      <c r="A1360" s="86"/>
    </row>
    <row r="1361" spans="1:1" x14ac:dyDescent="0.25">
      <c r="A1361" s="86"/>
    </row>
    <row r="1362" spans="1:1" x14ac:dyDescent="0.25">
      <c r="A1362" s="86"/>
    </row>
    <row r="1363" spans="1:1" x14ac:dyDescent="0.25">
      <c r="A1363" s="86"/>
    </row>
    <row r="1364" spans="1:1" x14ac:dyDescent="0.25">
      <c r="A1364" s="86"/>
    </row>
    <row r="1365" spans="1:1" x14ac:dyDescent="0.25">
      <c r="A1365" s="86"/>
    </row>
    <row r="1366" spans="1:1" x14ac:dyDescent="0.25">
      <c r="A1366" s="86"/>
    </row>
    <row r="1367" spans="1:1" x14ac:dyDescent="0.25">
      <c r="A1367" s="86"/>
    </row>
    <row r="1368" spans="1:1" x14ac:dyDescent="0.25">
      <c r="A1368" s="86"/>
    </row>
    <row r="1369" spans="1:1" x14ac:dyDescent="0.25">
      <c r="A1369" s="86"/>
    </row>
    <row r="1370" spans="1:1" x14ac:dyDescent="0.25">
      <c r="A1370" s="86"/>
    </row>
    <row r="1371" spans="1:1" x14ac:dyDescent="0.25">
      <c r="A1371" s="86"/>
    </row>
    <row r="1372" spans="1:1" x14ac:dyDescent="0.25">
      <c r="A1372" s="86"/>
    </row>
    <row r="1373" spans="1:1" x14ac:dyDescent="0.25">
      <c r="A1373" s="86"/>
    </row>
    <row r="1374" spans="1:1" x14ac:dyDescent="0.25">
      <c r="A1374" s="86"/>
    </row>
    <row r="1375" spans="1:1" x14ac:dyDescent="0.25">
      <c r="A1375" s="86"/>
    </row>
    <row r="1376" spans="1:1" x14ac:dyDescent="0.25">
      <c r="A1376" s="86"/>
    </row>
    <row r="1377" spans="1:1" x14ac:dyDescent="0.25">
      <c r="A1377" s="86"/>
    </row>
    <row r="1378" spans="1:1" x14ac:dyDescent="0.25">
      <c r="A1378" s="86"/>
    </row>
    <row r="1379" spans="1:1" x14ac:dyDescent="0.25">
      <c r="A1379" s="86"/>
    </row>
    <row r="1380" spans="1:1" x14ac:dyDescent="0.25">
      <c r="A1380" s="86"/>
    </row>
    <row r="1381" spans="1:1" x14ac:dyDescent="0.25">
      <c r="A1381" s="86"/>
    </row>
    <row r="1382" spans="1:1" x14ac:dyDescent="0.25">
      <c r="A1382" s="86"/>
    </row>
    <row r="1383" spans="1:1" x14ac:dyDescent="0.25">
      <c r="A1383" s="86"/>
    </row>
    <row r="1384" spans="1:1" x14ac:dyDescent="0.25">
      <c r="A1384" s="86"/>
    </row>
    <row r="1385" spans="1:1" x14ac:dyDescent="0.25">
      <c r="A1385" s="86"/>
    </row>
    <row r="1386" spans="1:1" x14ac:dyDescent="0.25">
      <c r="A1386" s="86"/>
    </row>
    <row r="1387" spans="1:1" x14ac:dyDescent="0.25">
      <c r="A1387" s="86"/>
    </row>
    <row r="1388" spans="1:1" x14ac:dyDescent="0.25">
      <c r="A1388" s="86"/>
    </row>
    <row r="1389" spans="1:1" x14ac:dyDescent="0.25">
      <c r="A1389" s="86"/>
    </row>
    <row r="1390" spans="1:1" x14ac:dyDescent="0.25">
      <c r="A1390" s="86"/>
    </row>
    <row r="1391" spans="1:1" x14ac:dyDescent="0.25">
      <c r="A1391" s="86"/>
    </row>
    <row r="1392" spans="1:1" x14ac:dyDescent="0.25">
      <c r="A1392" s="86"/>
    </row>
    <row r="1393" spans="1:1" x14ac:dyDescent="0.25">
      <c r="A1393" s="86"/>
    </row>
    <row r="1394" spans="1:1" x14ac:dyDescent="0.25">
      <c r="A1394" s="86"/>
    </row>
    <row r="1395" spans="1:1" x14ac:dyDescent="0.25">
      <c r="A1395" s="86"/>
    </row>
    <row r="1396" spans="1:1" x14ac:dyDescent="0.25">
      <c r="A1396" s="86"/>
    </row>
    <row r="1397" spans="1:1" x14ac:dyDescent="0.25">
      <c r="A1397" s="86"/>
    </row>
    <row r="1398" spans="1:1" x14ac:dyDescent="0.25">
      <c r="A1398" s="86"/>
    </row>
    <row r="1399" spans="1:1" x14ac:dyDescent="0.25">
      <c r="A1399" s="86"/>
    </row>
    <row r="1400" spans="1:1" x14ac:dyDescent="0.25">
      <c r="A1400" s="86"/>
    </row>
    <row r="1401" spans="1:1" x14ac:dyDescent="0.25">
      <c r="A1401" s="86"/>
    </row>
    <row r="1402" spans="1:1" x14ac:dyDescent="0.25">
      <c r="A1402" s="86"/>
    </row>
    <row r="1403" spans="1:1" x14ac:dyDescent="0.25">
      <c r="A1403" s="86"/>
    </row>
    <row r="1404" spans="1:1" x14ac:dyDescent="0.25">
      <c r="A1404" s="86"/>
    </row>
    <row r="1405" spans="1:1" x14ac:dyDescent="0.25">
      <c r="A1405" s="86"/>
    </row>
    <row r="1406" spans="1:1" x14ac:dyDescent="0.25">
      <c r="A1406" s="86"/>
    </row>
    <row r="1407" spans="1:1" x14ac:dyDescent="0.25">
      <c r="A1407" s="86"/>
    </row>
    <row r="1408" spans="1:1" x14ac:dyDescent="0.25">
      <c r="A1408" s="86"/>
    </row>
    <row r="1409" spans="1:1" x14ac:dyDescent="0.25">
      <c r="A1409" s="86"/>
    </row>
    <row r="1410" spans="1:1" x14ac:dyDescent="0.25">
      <c r="A1410" s="86"/>
    </row>
    <row r="1411" spans="1:1" x14ac:dyDescent="0.25">
      <c r="A1411" s="86"/>
    </row>
    <row r="1412" spans="1:1" x14ac:dyDescent="0.25">
      <c r="A1412" s="86"/>
    </row>
    <row r="1413" spans="1:1" x14ac:dyDescent="0.25">
      <c r="A1413" s="86"/>
    </row>
    <row r="1414" spans="1:1" x14ac:dyDescent="0.25">
      <c r="A1414" s="86"/>
    </row>
    <row r="1415" spans="1:1" x14ac:dyDescent="0.25">
      <c r="A1415" s="86"/>
    </row>
    <row r="1416" spans="1:1" x14ac:dyDescent="0.25">
      <c r="A1416" s="86"/>
    </row>
    <row r="1417" spans="1:1" x14ac:dyDescent="0.25">
      <c r="A1417" s="86"/>
    </row>
    <row r="1418" spans="1:1" x14ac:dyDescent="0.25">
      <c r="A1418" s="86"/>
    </row>
    <row r="1419" spans="1:1" x14ac:dyDescent="0.25">
      <c r="A1419" s="86"/>
    </row>
    <row r="1420" spans="1:1" x14ac:dyDescent="0.25">
      <c r="A1420" s="86"/>
    </row>
    <row r="1421" spans="1:1" x14ac:dyDescent="0.25">
      <c r="A1421" s="86"/>
    </row>
    <row r="1422" spans="1:1" x14ac:dyDescent="0.25">
      <c r="A1422" s="86"/>
    </row>
    <row r="1423" spans="1:1" x14ac:dyDescent="0.25">
      <c r="A1423" s="86"/>
    </row>
    <row r="1424" spans="1:1" x14ac:dyDescent="0.25">
      <c r="A1424" s="86"/>
    </row>
    <row r="1425" spans="1:1" x14ac:dyDescent="0.25">
      <c r="A1425" s="86"/>
    </row>
    <row r="1426" spans="1:1" x14ac:dyDescent="0.25">
      <c r="A1426" s="86"/>
    </row>
    <row r="1427" spans="1:1" x14ac:dyDescent="0.25">
      <c r="A1427" s="86"/>
    </row>
    <row r="1428" spans="1:1" x14ac:dyDescent="0.25">
      <c r="A1428" s="86"/>
    </row>
    <row r="1429" spans="1:1" x14ac:dyDescent="0.25">
      <c r="A1429" s="86"/>
    </row>
    <row r="1430" spans="1:1" x14ac:dyDescent="0.25">
      <c r="A1430" s="86"/>
    </row>
    <row r="1431" spans="1:1" x14ac:dyDescent="0.25">
      <c r="A1431" s="86"/>
    </row>
    <row r="1432" spans="1:1" x14ac:dyDescent="0.25">
      <c r="A1432" s="86"/>
    </row>
    <row r="1433" spans="1:1" x14ac:dyDescent="0.25">
      <c r="A1433" s="86"/>
    </row>
    <row r="1434" spans="1:1" x14ac:dyDescent="0.25">
      <c r="A1434" s="86"/>
    </row>
    <row r="1435" spans="1:1" x14ac:dyDescent="0.25">
      <c r="A1435" s="86"/>
    </row>
    <row r="1436" spans="1:1" x14ac:dyDescent="0.25">
      <c r="A1436" s="86"/>
    </row>
    <row r="1437" spans="1:1" x14ac:dyDescent="0.25">
      <c r="A1437" s="86"/>
    </row>
    <row r="1438" spans="1:1" x14ac:dyDescent="0.25">
      <c r="A1438" s="86"/>
    </row>
    <row r="1439" spans="1:1" x14ac:dyDescent="0.25">
      <c r="A1439" s="86"/>
    </row>
    <row r="1440" spans="1:1" x14ac:dyDescent="0.25">
      <c r="A1440" s="86"/>
    </row>
    <row r="1441" spans="1:1" x14ac:dyDescent="0.25">
      <c r="A1441" s="86"/>
    </row>
    <row r="1442" spans="1:1" x14ac:dyDescent="0.25">
      <c r="A1442" s="86"/>
    </row>
    <row r="1443" spans="1:1" x14ac:dyDescent="0.25">
      <c r="A1443" s="86"/>
    </row>
    <row r="1444" spans="1:1" x14ac:dyDescent="0.25">
      <c r="A1444" s="86"/>
    </row>
    <row r="1445" spans="1:1" x14ac:dyDescent="0.25">
      <c r="A1445" s="86"/>
    </row>
    <row r="1446" spans="1:1" x14ac:dyDescent="0.25">
      <c r="A1446" s="86"/>
    </row>
    <row r="1447" spans="1:1" x14ac:dyDescent="0.25">
      <c r="A1447" s="86"/>
    </row>
    <row r="1448" spans="1:1" x14ac:dyDescent="0.25">
      <c r="A1448" s="86"/>
    </row>
    <row r="1449" spans="1:1" x14ac:dyDescent="0.25">
      <c r="A1449" s="86"/>
    </row>
    <row r="1450" spans="1:1" x14ac:dyDescent="0.25">
      <c r="A1450" s="86"/>
    </row>
    <row r="1451" spans="1:1" x14ac:dyDescent="0.25">
      <c r="A1451" s="86"/>
    </row>
    <row r="1452" spans="1:1" x14ac:dyDescent="0.25">
      <c r="A1452" s="86"/>
    </row>
    <row r="1453" spans="1:1" x14ac:dyDescent="0.25">
      <c r="A1453" s="86"/>
    </row>
    <row r="1454" spans="1:1" x14ac:dyDescent="0.25">
      <c r="A1454" s="86"/>
    </row>
    <row r="1455" spans="1:1" x14ac:dyDescent="0.25">
      <c r="A1455" s="86"/>
    </row>
    <row r="1456" spans="1:1" x14ac:dyDescent="0.25">
      <c r="A1456" s="86"/>
    </row>
    <row r="1457" spans="1:1" x14ac:dyDescent="0.25">
      <c r="A1457" s="86"/>
    </row>
    <row r="1458" spans="1:1" x14ac:dyDescent="0.25">
      <c r="A1458" s="86"/>
    </row>
    <row r="1459" spans="1:1" x14ac:dyDescent="0.25">
      <c r="A1459" s="86"/>
    </row>
    <row r="1460" spans="1:1" x14ac:dyDescent="0.25">
      <c r="A1460" s="86"/>
    </row>
    <row r="1461" spans="1:1" x14ac:dyDescent="0.25">
      <c r="A1461" s="86"/>
    </row>
    <row r="1462" spans="1:1" x14ac:dyDescent="0.25">
      <c r="A1462" s="86"/>
    </row>
    <row r="1463" spans="1:1" x14ac:dyDescent="0.25">
      <c r="A1463" s="86"/>
    </row>
    <row r="1464" spans="1:1" x14ac:dyDescent="0.25">
      <c r="A1464" s="86"/>
    </row>
    <row r="1465" spans="1:1" x14ac:dyDescent="0.25">
      <c r="A1465" s="86"/>
    </row>
    <row r="1466" spans="1:1" x14ac:dyDescent="0.25">
      <c r="A1466" s="86"/>
    </row>
    <row r="1467" spans="1:1" x14ac:dyDescent="0.25">
      <c r="A1467" s="86"/>
    </row>
    <row r="1468" spans="1:1" x14ac:dyDescent="0.25">
      <c r="A1468" s="86"/>
    </row>
    <row r="1469" spans="1:1" x14ac:dyDescent="0.25">
      <c r="A1469" s="86"/>
    </row>
    <row r="1470" spans="1:1" x14ac:dyDescent="0.25">
      <c r="A1470" s="86"/>
    </row>
    <row r="1471" spans="1:1" x14ac:dyDescent="0.25">
      <c r="A1471" s="86"/>
    </row>
    <row r="1472" spans="1:1" x14ac:dyDescent="0.25">
      <c r="A1472" s="86"/>
    </row>
    <row r="1473" spans="1:1" x14ac:dyDescent="0.25">
      <c r="A1473" s="86"/>
    </row>
    <row r="1474" spans="1:1" x14ac:dyDescent="0.25">
      <c r="A1474" s="86"/>
    </row>
    <row r="1475" spans="1:1" x14ac:dyDescent="0.25">
      <c r="A1475" s="86"/>
    </row>
    <row r="1476" spans="1:1" x14ac:dyDescent="0.25">
      <c r="A1476" s="86"/>
    </row>
    <row r="1477" spans="1:1" x14ac:dyDescent="0.25">
      <c r="A1477" s="86"/>
    </row>
    <row r="1478" spans="1:1" x14ac:dyDescent="0.25">
      <c r="A1478" s="86"/>
    </row>
    <row r="1479" spans="1:1" x14ac:dyDescent="0.25">
      <c r="A1479" s="86"/>
    </row>
    <row r="1480" spans="1:1" x14ac:dyDescent="0.25">
      <c r="A1480" s="86"/>
    </row>
    <row r="1481" spans="1:1" x14ac:dyDescent="0.25">
      <c r="A1481" s="86"/>
    </row>
    <row r="1482" spans="1:1" x14ac:dyDescent="0.25">
      <c r="A1482" s="86"/>
    </row>
    <row r="1483" spans="1:1" x14ac:dyDescent="0.25">
      <c r="A1483" s="86"/>
    </row>
    <row r="1484" spans="1:1" x14ac:dyDescent="0.25">
      <c r="A1484" s="86"/>
    </row>
    <row r="1485" spans="1:1" x14ac:dyDescent="0.25">
      <c r="A1485" s="86"/>
    </row>
    <row r="1486" spans="1:1" x14ac:dyDescent="0.25">
      <c r="A1486" s="86"/>
    </row>
    <row r="1487" spans="1:1" x14ac:dyDescent="0.25">
      <c r="A1487" s="86"/>
    </row>
    <row r="1488" spans="1:1" x14ac:dyDescent="0.25">
      <c r="A1488" s="86"/>
    </row>
    <row r="1489" spans="1:1" x14ac:dyDescent="0.25">
      <c r="A1489" s="86"/>
    </row>
    <row r="1490" spans="1:1" x14ac:dyDescent="0.25">
      <c r="A1490" s="86"/>
    </row>
    <row r="1491" spans="1:1" x14ac:dyDescent="0.25">
      <c r="A1491" s="86"/>
    </row>
    <row r="1492" spans="1:1" x14ac:dyDescent="0.25">
      <c r="A1492" s="86"/>
    </row>
    <row r="1493" spans="1:1" x14ac:dyDescent="0.25">
      <c r="A1493" s="86"/>
    </row>
    <row r="1494" spans="1:1" x14ac:dyDescent="0.25">
      <c r="A1494" s="86"/>
    </row>
    <row r="1495" spans="1:1" x14ac:dyDescent="0.25">
      <c r="A1495" s="86"/>
    </row>
    <row r="1496" spans="1:1" x14ac:dyDescent="0.25">
      <c r="A1496" s="86"/>
    </row>
    <row r="1497" spans="1:1" x14ac:dyDescent="0.25">
      <c r="A1497" s="86"/>
    </row>
    <row r="1498" spans="1:1" x14ac:dyDescent="0.25">
      <c r="A1498" s="86"/>
    </row>
    <row r="1499" spans="1:1" x14ac:dyDescent="0.25">
      <c r="A1499" s="86"/>
    </row>
    <row r="1500" spans="1:1" x14ac:dyDescent="0.25">
      <c r="A1500" s="86"/>
    </row>
    <row r="1501" spans="1:1" x14ac:dyDescent="0.25">
      <c r="A1501" s="86"/>
    </row>
    <row r="1502" spans="1:1" x14ac:dyDescent="0.25">
      <c r="A1502" s="86"/>
    </row>
    <row r="1503" spans="1:1" x14ac:dyDescent="0.25">
      <c r="A1503" s="86"/>
    </row>
    <row r="1504" spans="1:1" x14ac:dyDescent="0.25">
      <c r="A1504" s="86"/>
    </row>
    <row r="1505" spans="1:1" x14ac:dyDescent="0.25">
      <c r="A1505" s="86"/>
    </row>
    <row r="1506" spans="1:1" x14ac:dyDescent="0.25">
      <c r="A1506" s="86"/>
    </row>
    <row r="1507" spans="1:1" x14ac:dyDescent="0.25">
      <c r="A1507" s="86"/>
    </row>
    <row r="1508" spans="1:1" x14ac:dyDescent="0.25">
      <c r="A1508" s="86"/>
    </row>
    <row r="1509" spans="1:1" x14ac:dyDescent="0.25">
      <c r="A1509" s="86"/>
    </row>
    <row r="1510" spans="1:1" x14ac:dyDescent="0.25">
      <c r="A1510" s="86"/>
    </row>
    <row r="1511" spans="1:1" x14ac:dyDescent="0.25">
      <c r="A1511" s="86"/>
    </row>
    <row r="1512" spans="1:1" x14ac:dyDescent="0.25">
      <c r="A1512" s="86"/>
    </row>
    <row r="1513" spans="1:1" x14ac:dyDescent="0.25">
      <c r="A1513" s="86"/>
    </row>
    <row r="1514" spans="1:1" x14ac:dyDescent="0.25">
      <c r="A1514" s="86"/>
    </row>
    <row r="1515" spans="1:1" x14ac:dyDescent="0.25">
      <c r="A1515" s="86"/>
    </row>
    <row r="1516" spans="1:1" x14ac:dyDescent="0.25">
      <c r="A1516" s="86"/>
    </row>
    <row r="1517" spans="1:1" x14ac:dyDescent="0.25">
      <c r="A1517" s="86"/>
    </row>
    <row r="1518" spans="1:1" x14ac:dyDescent="0.25">
      <c r="A1518" s="86"/>
    </row>
    <row r="1519" spans="1:1" x14ac:dyDescent="0.25">
      <c r="A1519" s="86"/>
    </row>
    <row r="1520" spans="1:1" x14ac:dyDescent="0.25">
      <c r="A1520" s="86"/>
    </row>
    <row r="1521" spans="1:1" x14ac:dyDescent="0.25">
      <c r="A1521" s="86"/>
    </row>
    <row r="1522" spans="1:1" x14ac:dyDescent="0.25">
      <c r="A1522" s="86"/>
    </row>
    <row r="1523" spans="1:1" x14ac:dyDescent="0.25">
      <c r="A1523" s="86"/>
    </row>
    <row r="1524" spans="1:1" x14ac:dyDescent="0.25">
      <c r="A1524" s="86"/>
    </row>
    <row r="1525" spans="1:1" x14ac:dyDescent="0.25">
      <c r="A1525" s="86"/>
    </row>
    <row r="1526" spans="1:1" x14ac:dyDescent="0.25">
      <c r="A1526" s="86"/>
    </row>
    <row r="1527" spans="1:1" x14ac:dyDescent="0.25">
      <c r="A1527" s="86"/>
    </row>
    <row r="1528" spans="1:1" x14ac:dyDescent="0.25">
      <c r="A1528" s="86"/>
    </row>
    <row r="1529" spans="1:1" x14ac:dyDescent="0.25">
      <c r="A1529" s="86"/>
    </row>
    <row r="1530" spans="1:1" x14ac:dyDescent="0.25">
      <c r="A1530" s="86"/>
    </row>
    <row r="1531" spans="1:1" x14ac:dyDescent="0.25">
      <c r="A1531" s="86"/>
    </row>
    <row r="1532" spans="1:1" x14ac:dyDescent="0.25">
      <c r="A1532" s="86"/>
    </row>
    <row r="1533" spans="1:1" x14ac:dyDescent="0.25">
      <c r="A1533" s="86"/>
    </row>
    <row r="1534" spans="1:1" x14ac:dyDescent="0.25">
      <c r="A1534" s="86"/>
    </row>
    <row r="1535" spans="1:1" x14ac:dyDescent="0.25">
      <c r="A1535" s="86"/>
    </row>
    <row r="1536" spans="1:1" x14ac:dyDescent="0.25">
      <c r="A1536" s="86"/>
    </row>
    <row r="1537" spans="1:1" x14ac:dyDescent="0.25">
      <c r="A1537" s="86"/>
    </row>
    <row r="1538" spans="1:1" x14ac:dyDescent="0.25">
      <c r="A1538" s="86"/>
    </row>
    <row r="1539" spans="1:1" x14ac:dyDescent="0.25">
      <c r="A1539" s="86"/>
    </row>
    <row r="1540" spans="1:1" x14ac:dyDescent="0.25">
      <c r="A1540" s="86"/>
    </row>
    <row r="1541" spans="1:1" x14ac:dyDescent="0.25">
      <c r="A1541" s="86"/>
    </row>
    <row r="1542" spans="1:1" x14ac:dyDescent="0.25">
      <c r="A1542" s="86"/>
    </row>
    <row r="1543" spans="1:1" x14ac:dyDescent="0.25">
      <c r="A1543" s="86"/>
    </row>
    <row r="1544" spans="1:1" x14ac:dyDescent="0.25">
      <c r="A1544" s="86"/>
    </row>
    <row r="1545" spans="1:1" x14ac:dyDescent="0.25">
      <c r="A1545" s="86"/>
    </row>
    <row r="1546" spans="1:1" x14ac:dyDescent="0.25">
      <c r="A1546" s="86"/>
    </row>
    <row r="1547" spans="1:1" x14ac:dyDescent="0.25">
      <c r="A1547" s="86"/>
    </row>
    <row r="1548" spans="1:1" x14ac:dyDescent="0.25">
      <c r="A1548" s="86"/>
    </row>
    <row r="1549" spans="1:1" x14ac:dyDescent="0.25">
      <c r="A1549" s="86"/>
    </row>
    <row r="1550" spans="1:1" x14ac:dyDescent="0.25">
      <c r="A1550" s="86"/>
    </row>
    <row r="1551" spans="1:1" x14ac:dyDescent="0.25">
      <c r="A1551" s="86"/>
    </row>
    <row r="1552" spans="1:1" x14ac:dyDescent="0.25">
      <c r="A1552" s="86"/>
    </row>
    <row r="1553" spans="1:1" x14ac:dyDescent="0.25">
      <c r="A1553" s="86"/>
    </row>
    <row r="1554" spans="1:1" x14ac:dyDescent="0.25">
      <c r="A1554" s="86"/>
    </row>
    <row r="1555" spans="1:1" x14ac:dyDescent="0.25">
      <c r="A1555" s="86"/>
    </row>
    <row r="1556" spans="1:1" x14ac:dyDescent="0.25">
      <c r="A1556" s="86"/>
    </row>
    <row r="1557" spans="1:1" x14ac:dyDescent="0.25">
      <c r="A1557" s="86"/>
    </row>
    <row r="1558" spans="1:1" x14ac:dyDescent="0.25">
      <c r="A1558" s="86"/>
    </row>
    <row r="1559" spans="1:1" x14ac:dyDescent="0.25">
      <c r="A1559" s="86"/>
    </row>
    <row r="1560" spans="1:1" x14ac:dyDescent="0.25">
      <c r="A1560" s="86"/>
    </row>
    <row r="1561" spans="1:1" x14ac:dyDescent="0.25">
      <c r="A1561" s="86"/>
    </row>
    <row r="1562" spans="1:1" x14ac:dyDescent="0.25">
      <c r="A1562" s="86"/>
    </row>
    <row r="1563" spans="1:1" x14ac:dyDescent="0.25">
      <c r="A1563" s="86"/>
    </row>
    <row r="1564" spans="1:1" x14ac:dyDescent="0.25">
      <c r="A1564" s="86"/>
    </row>
    <row r="1565" spans="1:1" x14ac:dyDescent="0.25">
      <c r="A1565" s="86"/>
    </row>
    <row r="1566" spans="1:1" x14ac:dyDescent="0.25">
      <c r="A1566" s="86"/>
    </row>
    <row r="1567" spans="1:1" x14ac:dyDescent="0.25">
      <c r="A1567" s="86"/>
    </row>
    <row r="1568" spans="1:1" x14ac:dyDescent="0.25">
      <c r="A1568" s="86"/>
    </row>
    <row r="1569" spans="1:1" x14ac:dyDescent="0.25">
      <c r="A1569" s="86"/>
    </row>
    <row r="1570" spans="1:1" x14ac:dyDescent="0.25">
      <c r="A1570" s="86"/>
    </row>
    <row r="1571" spans="1:1" x14ac:dyDescent="0.25">
      <c r="A1571" s="86"/>
    </row>
    <row r="1572" spans="1:1" x14ac:dyDescent="0.25">
      <c r="A1572" s="86"/>
    </row>
    <row r="1573" spans="1:1" x14ac:dyDescent="0.25">
      <c r="A1573" s="86"/>
    </row>
    <row r="1574" spans="1:1" x14ac:dyDescent="0.25">
      <c r="A1574" s="86"/>
    </row>
    <row r="1575" spans="1:1" x14ac:dyDescent="0.25">
      <c r="A1575" s="86"/>
    </row>
    <row r="1576" spans="1:1" x14ac:dyDescent="0.25">
      <c r="A1576" s="86"/>
    </row>
    <row r="1577" spans="1:1" x14ac:dyDescent="0.25">
      <c r="A1577" s="86"/>
    </row>
    <row r="1578" spans="1:1" x14ac:dyDescent="0.25">
      <c r="A1578" s="86"/>
    </row>
    <row r="1579" spans="1:1" x14ac:dyDescent="0.25">
      <c r="A1579" s="86"/>
    </row>
    <row r="1580" spans="1:1" x14ac:dyDescent="0.25">
      <c r="A1580" s="86"/>
    </row>
    <row r="1581" spans="1:1" x14ac:dyDescent="0.25">
      <c r="A1581" s="86"/>
    </row>
    <row r="1582" spans="1:1" x14ac:dyDescent="0.25">
      <c r="A1582" s="86"/>
    </row>
    <row r="1583" spans="1:1" x14ac:dyDescent="0.25">
      <c r="A1583" s="86"/>
    </row>
    <row r="1584" spans="1:1" x14ac:dyDescent="0.25">
      <c r="A1584" s="86"/>
    </row>
    <row r="1585" spans="1:1" x14ac:dyDescent="0.25">
      <c r="A1585" s="86"/>
    </row>
    <row r="1586" spans="1:1" x14ac:dyDescent="0.25">
      <c r="A1586" s="86"/>
    </row>
    <row r="1587" spans="1:1" x14ac:dyDescent="0.25">
      <c r="A1587" s="86"/>
    </row>
    <row r="1588" spans="1:1" x14ac:dyDescent="0.25">
      <c r="A1588" s="86"/>
    </row>
    <row r="1589" spans="1:1" x14ac:dyDescent="0.25">
      <c r="A1589" s="86"/>
    </row>
    <row r="1590" spans="1:1" x14ac:dyDescent="0.25">
      <c r="A1590" s="86"/>
    </row>
    <row r="1591" spans="1:1" x14ac:dyDescent="0.25">
      <c r="A1591" s="86"/>
    </row>
    <row r="1592" spans="1:1" x14ac:dyDescent="0.25">
      <c r="A1592" s="86"/>
    </row>
    <row r="1593" spans="1:1" x14ac:dyDescent="0.25">
      <c r="A1593" s="86"/>
    </row>
    <row r="1594" spans="1:1" x14ac:dyDescent="0.25">
      <c r="A1594" s="86"/>
    </row>
    <row r="1595" spans="1:1" x14ac:dyDescent="0.25">
      <c r="A1595" s="86"/>
    </row>
    <row r="1596" spans="1:1" x14ac:dyDescent="0.25">
      <c r="A1596" s="86"/>
    </row>
    <row r="1597" spans="1:1" x14ac:dyDescent="0.25">
      <c r="A1597" s="86"/>
    </row>
    <row r="1598" spans="1:1" x14ac:dyDescent="0.25">
      <c r="A1598" s="86"/>
    </row>
    <row r="1599" spans="1:1" x14ac:dyDescent="0.25">
      <c r="A1599" s="86"/>
    </row>
    <row r="1600" spans="1:1" x14ac:dyDescent="0.25">
      <c r="A1600" s="86"/>
    </row>
    <row r="1601" spans="1:1" x14ac:dyDescent="0.25">
      <c r="A1601" s="86"/>
    </row>
    <row r="1602" spans="1:1" x14ac:dyDescent="0.25">
      <c r="A1602" s="86"/>
    </row>
    <row r="1603" spans="1:1" x14ac:dyDescent="0.25">
      <c r="A1603" s="86"/>
    </row>
    <row r="1604" spans="1:1" x14ac:dyDescent="0.25">
      <c r="A1604" s="86"/>
    </row>
    <row r="1605" spans="1:1" x14ac:dyDescent="0.25">
      <c r="A1605" s="86"/>
    </row>
    <row r="1606" spans="1:1" x14ac:dyDescent="0.25">
      <c r="A1606" s="86"/>
    </row>
    <row r="1607" spans="1:1" x14ac:dyDescent="0.25">
      <c r="A1607" s="86"/>
    </row>
    <row r="1608" spans="1:1" x14ac:dyDescent="0.25">
      <c r="A1608" s="86"/>
    </row>
    <row r="1609" spans="1:1" x14ac:dyDescent="0.25">
      <c r="A1609" s="86"/>
    </row>
    <row r="1610" spans="1:1" x14ac:dyDescent="0.25">
      <c r="A1610" s="86"/>
    </row>
    <row r="1611" spans="1:1" x14ac:dyDescent="0.25">
      <c r="A1611" s="86"/>
    </row>
    <row r="1612" spans="1:1" x14ac:dyDescent="0.25">
      <c r="A1612" s="86"/>
    </row>
    <row r="1613" spans="1:1" x14ac:dyDescent="0.25">
      <c r="A1613" s="86"/>
    </row>
    <row r="1614" spans="1:1" x14ac:dyDescent="0.25">
      <c r="A1614" s="86"/>
    </row>
    <row r="1615" spans="1:1" x14ac:dyDescent="0.25">
      <c r="A1615" s="86"/>
    </row>
    <row r="1616" spans="1:1" x14ac:dyDescent="0.25">
      <c r="A1616" s="86"/>
    </row>
    <row r="1617" spans="1:1" x14ac:dyDescent="0.25">
      <c r="A1617" s="86"/>
    </row>
    <row r="1618" spans="1:1" x14ac:dyDescent="0.25">
      <c r="A1618" s="86"/>
    </row>
    <row r="1619" spans="1:1" x14ac:dyDescent="0.25">
      <c r="A1619" s="86"/>
    </row>
    <row r="1620" spans="1:1" x14ac:dyDescent="0.25">
      <c r="A1620" s="86"/>
    </row>
    <row r="1621" spans="1:1" x14ac:dyDescent="0.25">
      <c r="A1621" s="86"/>
    </row>
    <row r="1622" spans="1:1" x14ac:dyDescent="0.25">
      <c r="A1622" s="86"/>
    </row>
    <row r="1623" spans="1:1" x14ac:dyDescent="0.25">
      <c r="A1623" s="86"/>
    </row>
    <row r="1624" spans="1:1" x14ac:dyDescent="0.25">
      <c r="A1624" s="86"/>
    </row>
    <row r="1625" spans="1:1" x14ac:dyDescent="0.25">
      <c r="A1625" s="86"/>
    </row>
    <row r="1626" spans="1:1" x14ac:dyDescent="0.25">
      <c r="A1626" s="86"/>
    </row>
    <row r="1627" spans="1:1" x14ac:dyDescent="0.25">
      <c r="A1627" s="86"/>
    </row>
    <row r="1628" spans="1:1" x14ac:dyDescent="0.25">
      <c r="A1628" s="86"/>
    </row>
    <row r="1629" spans="1:1" x14ac:dyDescent="0.25">
      <c r="A1629" s="86"/>
    </row>
    <row r="1630" spans="1:1" x14ac:dyDescent="0.25">
      <c r="A1630" s="86"/>
    </row>
    <row r="1631" spans="1:1" x14ac:dyDescent="0.25">
      <c r="A1631" s="86"/>
    </row>
    <row r="1632" spans="1:1" x14ac:dyDescent="0.25">
      <c r="A1632" s="86"/>
    </row>
    <row r="1633" spans="1:1" x14ac:dyDescent="0.25">
      <c r="A1633" s="86"/>
    </row>
    <row r="1634" spans="1:1" x14ac:dyDescent="0.25">
      <c r="A1634" s="86"/>
    </row>
    <row r="1635" spans="1:1" x14ac:dyDescent="0.25">
      <c r="A1635" s="86"/>
    </row>
    <row r="1636" spans="1:1" x14ac:dyDescent="0.25">
      <c r="A1636" s="86"/>
    </row>
    <row r="1637" spans="1:1" x14ac:dyDescent="0.25">
      <c r="A1637" s="86"/>
    </row>
    <row r="1638" spans="1:1" x14ac:dyDescent="0.25">
      <c r="A1638" s="86"/>
    </row>
    <row r="1639" spans="1:1" x14ac:dyDescent="0.25">
      <c r="A1639" s="86"/>
    </row>
    <row r="1640" spans="1:1" x14ac:dyDescent="0.25">
      <c r="A1640" s="86"/>
    </row>
    <row r="1641" spans="1:1" x14ac:dyDescent="0.25">
      <c r="A1641" s="86"/>
    </row>
    <row r="1642" spans="1:1" x14ac:dyDescent="0.25">
      <c r="A1642" s="86"/>
    </row>
    <row r="1643" spans="1:1" x14ac:dyDescent="0.25">
      <c r="A1643" s="86"/>
    </row>
    <row r="1644" spans="1:1" x14ac:dyDescent="0.25">
      <c r="A1644" s="86"/>
    </row>
    <row r="1645" spans="1:1" x14ac:dyDescent="0.25">
      <c r="A1645" s="86"/>
    </row>
    <row r="1646" spans="1:1" x14ac:dyDescent="0.25">
      <c r="A1646" s="86"/>
    </row>
    <row r="1647" spans="1:1" x14ac:dyDescent="0.25">
      <c r="A1647" s="86"/>
    </row>
    <row r="1648" spans="1:1" x14ac:dyDescent="0.25">
      <c r="A1648" s="86"/>
    </row>
    <row r="1649" spans="1:1" x14ac:dyDescent="0.25">
      <c r="A1649" s="86"/>
    </row>
    <row r="1650" spans="1:1" x14ac:dyDescent="0.25">
      <c r="A1650" s="86"/>
    </row>
    <row r="1651" spans="1:1" x14ac:dyDescent="0.25">
      <c r="A1651" s="86"/>
    </row>
    <row r="1652" spans="1:1" x14ac:dyDescent="0.25">
      <c r="A1652" s="86"/>
    </row>
    <row r="1653" spans="1:1" x14ac:dyDescent="0.25">
      <c r="A1653" s="86"/>
    </row>
    <row r="1654" spans="1:1" x14ac:dyDescent="0.25">
      <c r="A1654" s="86"/>
    </row>
    <row r="1655" spans="1:1" x14ac:dyDescent="0.25">
      <c r="A1655" s="86"/>
    </row>
    <row r="1656" spans="1:1" x14ac:dyDescent="0.25">
      <c r="A1656" s="86"/>
    </row>
    <row r="1657" spans="1:1" x14ac:dyDescent="0.25">
      <c r="A1657" s="86"/>
    </row>
    <row r="1658" spans="1:1" x14ac:dyDescent="0.25">
      <c r="A1658" s="86"/>
    </row>
    <row r="1659" spans="1:1" x14ac:dyDescent="0.25">
      <c r="A1659" s="86"/>
    </row>
    <row r="1660" spans="1:1" x14ac:dyDescent="0.25">
      <c r="A1660" s="86"/>
    </row>
    <row r="1661" spans="1:1" x14ac:dyDescent="0.25">
      <c r="A1661" s="86"/>
    </row>
    <row r="1662" spans="1:1" x14ac:dyDescent="0.25">
      <c r="A1662" s="86"/>
    </row>
    <row r="1663" spans="1:1" x14ac:dyDescent="0.25">
      <c r="A1663" s="86"/>
    </row>
    <row r="1664" spans="1:1" x14ac:dyDescent="0.25">
      <c r="A1664" s="86"/>
    </row>
    <row r="1665" spans="1:1" x14ac:dyDescent="0.25">
      <c r="A1665" s="86"/>
    </row>
    <row r="1666" spans="1:1" x14ac:dyDescent="0.25">
      <c r="A1666" s="86"/>
    </row>
    <row r="1667" spans="1:1" x14ac:dyDescent="0.25">
      <c r="A1667" s="86"/>
    </row>
    <row r="1668" spans="1:1" x14ac:dyDescent="0.25">
      <c r="A1668" s="86"/>
    </row>
    <row r="1669" spans="1:1" x14ac:dyDescent="0.25">
      <c r="A1669" s="86"/>
    </row>
    <row r="1670" spans="1:1" x14ac:dyDescent="0.25">
      <c r="A1670" s="86"/>
    </row>
    <row r="1671" spans="1:1" x14ac:dyDescent="0.25">
      <c r="A1671" s="86"/>
    </row>
    <row r="1672" spans="1:1" x14ac:dyDescent="0.25">
      <c r="A1672" s="86"/>
    </row>
    <row r="1673" spans="1:1" x14ac:dyDescent="0.25">
      <c r="A1673" s="86"/>
    </row>
    <row r="1674" spans="1:1" x14ac:dyDescent="0.25">
      <c r="A1674" s="86"/>
    </row>
    <row r="1675" spans="1:1" x14ac:dyDescent="0.25">
      <c r="A1675" s="86"/>
    </row>
    <row r="1676" spans="1:1" x14ac:dyDescent="0.25">
      <c r="A1676" s="86"/>
    </row>
    <row r="1677" spans="1:1" x14ac:dyDescent="0.25">
      <c r="A1677" s="86"/>
    </row>
    <row r="1678" spans="1:1" x14ac:dyDescent="0.25">
      <c r="A1678" s="86"/>
    </row>
    <row r="1679" spans="1:1" x14ac:dyDescent="0.25">
      <c r="A1679" s="86"/>
    </row>
    <row r="1680" spans="1:1" x14ac:dyDescent="0.25">
      <c r="A1680" s="86"/>
    </row>
    <row r="1681" spans="1:1" x14ac:dyDescent="0.25">
      <c r="A1681" s="86"/>
    </row>
    <row r="1682" spans="1:1" x14ac:dyDescent="0.25">
      <c r="A1682" s="86"/>
    </row>
    <row r="1683" spans="1:1" x14ac:dyDescent="0.25">
      <c r="A1683" s="86"/>
    </row>
    <row r="1684" spans="1:1" x14ac:dyDescent="0.25">
      <c r="A1684" s="86"/>
    </row>
    <row r="1685" spans="1:1" x14ac:dyDescent="0.25">
      <c r="A1685" s="86"/>
    </row>
    <row r="1686" spans="1:1" x14ac:dyDescent="0.25">
      <c r="A1686" s="86"/>
    </row>
    <row r="1687" spans="1:1" x14ac:dyDescent="0.25">
      <c r="A1687" s="86"/>
    </row>
    <row r="1688" spans="1:1" x14ac:dyDescent="0.25">
      <c r="A1688" s="86"/>
    </row>
    <row r="1689" spans="1:1" x14ac:dyDescent="0.25">
      <c r="A1689" s="86"/>
    </row>
    <row r="1690" spans="1:1" x14ac:dyDescent="0.25">
      <c r="A1690" s="86"/>
    </row>
    <row r="1691" spans="1:1" x14ac:dyDescent="0.25">
      <c r="A1691" s="86"/>
    </row>
    <row r="1692" spans="1:1" x14ac:dyDescent="0.25">
      <c r="A1692" s="86"/>
    </row>
    <row r="1693" spans="1:1" x14ac:dyDescent="0.25">
      <c r="A1693" s="86"/>
    </row>
    <row r="1694" spans="1:1" x14ac:dyDescent="0.25">
      <c r="A1694" s="86"/>
    </row>
    <row r="1695" spans="1:1" x14ac:dyDescent="0.25">
      <c r="A1695" s="86"/>
    </row>
    <row r="1696" spans="1:1" x14ac:dyDescent="0.25">
      <c r="A1696" s="86"/>
    </row>
    <row r="1697" spans="1:1" x14ac:dyDescent="0.25">
      <c r="A1697" s="86"/>
    </row>
    <row r="1698" spans="1:1" x14ac:dyDescent="0.25">
      <c r="A1698" s="86"/>
    </row>
    <row r="1699" spans="1:1" x14ac:dyDescent="0.25">
      <c r="A1699" s="86"/>
    </row>
    <row r="1700" spans="1:1" x14ac:dyDescent="0.25">
      <c r="A1700" s="86"/>
    </row>
    <row r="1701" spans="1:1" x14ac:dyDescent="0.25">
      <c r="A1701" s="86"/>
    </row>
    <row r="1702" spans="1:1" x14ac:dyDescent="0.25">
      <c r="A1702" s="86"/>
    </row>
    <row r="1703" spans="1:1" x14ac:dyDescent="0.25">
      <c r="A1703" s="86"/>
    </row>
    <row r="1704" spans="1:1" x14ac:dyDescent="0.25">
      <c r="A1704" s="86"/>
    </row>
    <row r="1705" spans="1:1" x14ac:dyDescent="0.25">
      <c r="A1705" s="86"/>
    </row>
    <row r="1706" spans="1:1" x14ac:dyDescent="0.25">
      <c r="A1706" s="86"/>
    </row>
    <row r="1707" spans="1:1" x14ac:dyDescent="0.25">
      <c r="A1707" s="86"/>
    </row>
    <row r="1708" spans="1:1" x14ac:dyDescent="0.25">
      <c r="A1708" s="86"/>
    </row>
    <row r="1709" spans="1:1" x14ac:dyDescent="0.25">
      <c r="A1709" s="86"/>
    </row>
    <row r="1710" spans="1:1" x14ac:dyDescent="0.25">
      <c r="A1710" s="86"/>
    </row>
    <row r="1711" spans="1:1" x14ac:dyDescent="0.25">
      <c r="A1711" s="86"/>
    </row>
    <row r="1712" spans="1:1" x14ac:dyDescent="0.25">
      <c r="A1712" s="86"/>
    </row>
    <row r="1713" spans="1:1" x14ac:dyDescent="0.25">
      <c r="A1713" s="86"/>
    </row>
    <row r="1714" spans="1:1" x14ac:dyDescent="0.25">
      <c r="A1714" s="86"/>
    </row>
    <row r="1715" spans="1:1" x14ac:dyDescent="0.25">
      <c r="A1715" s="86"/>
    </row>
    <row r="1716" spans="1:1" x14ac:dyDescent="0.25">
      <c r="A1716" s="86"/>
    </row>
    <row r="1717" spans="1:1" x14ac:dyDescent="0.25">
      <c r="A1717" s="86"/>
    </row>
    <row r="1718" spans="1:1" x14ac:dyDescent="0.25">
      <c r="A1718" s="86"/>
    </row>
    <row r="1719" spans="1:1" x14ac:dyDescent="0.25">
      <c r="A1719" s="86"/>
    </row>
    <row r="1720" spans="1:1" x14ac:dyDescent="0.25">
      <c r="A1720" s="86"/>
    </row>
    <row r="1721" spans="1:1" x14ac:dyDescent="0.25">
      <c r="A1721" s="86"/>
    </row>
    <row r="1722" spans="1:1" x14ac:dyDescent="0.25">
      <c r="A1722" s="86"/>
    </row>
    <row r="1723" spans="1:1" x14ac:dyDescent="0.25">
      <c r="A1723" s="86"/>
    </row>
    <row r="1724" spans="1:1" x14ac:dyDescent="0.25">
      <c r="A1724" s="86"/>
    </row>
    <row r="1725" spans="1:1" x14ac:dyDescent="0.25">
      <c r="A1725" s="86"/>
    </row>
    <row r="1726" spans="1:1" x14ac:dyDescent="0.25">
      <c r="A1726" s="86"/>
    </row>
    <row r="1727" spans="1:1" x14ac:dyDescent="0.25">
      <c r="A1727" s="86"/>
    </row>
    <row r="1728" spans="1:1" x14ac:dyDescent="0.25">
      <c r="A1728" s="86"/>
    </row>
    <row r="1729" spans="1:1" x14ac:dyDescent="0.25">
      <c r="A1729" s="86"/>
    </row>
    <row r="1730" spans="1:1" x14ac:dyDescent="0.25">
      <c r="A1730" s="86"/>
    </row>
    <row r="1731" spans="1:1" x14ac:dyDescent="0.25">
      <c r="A1731" s="86"/>
    </row>
    <row r="1732" spans="1:1" x14ac:dyDescent="0.25">
      <c r="A1732" s="86"/>
    </row>
    <row r="1733" spans="1:1" x14ac:dyDescent="0.25">
      <c r="A1733" s="86"/>
    </row>
    <row r="1734" spans="1:1" x14ac:dyDescent="0.25">
      <c r="A1734" s="86"/>
    </row>
    <row r="1735" spans="1:1" x14ac:dyDescent="0.25">
      <c r="A1735" s="86"/>
    </row>
    <row r="1736" spans="1:1" x14ac:dyDescent="0.25">
      <c r="A1736" s="86"/>
    </row>
    <row r="1737" spans="1:1" x14ac:dyDescent="0.25">
      <c r="A1737" s="86"/>
    </row>
    <row r="1738" spans="1:1" x14ac:dyDescent="0.25">
      <c r="A1738" s="86"/>
    </row>
    <row r="1739" spans="1:1" x14ac:dyDescent="0.25">
      <c r="A1739" s="86"/>
    </row>
    <row r="1740" spans="1:1" x14ac:dyDescent="0.25">
      <c r="A1740" s="86"/>
    </row>
    <row r="1741" spans="1:1" x14ac:dyDescent="0.25">
      <c r="A1741" s="86"/>
    </row>
    <row r="1742" spans="1:1" x14ac:dyDescent="0.25">
      <c r="A1742" s="86"/>
    </row>
    <row r="1743" spans="1:1" x14ac:dyDescent="0.25">
      <c r="A1743" s="86"/>
    </row>
    <row r="1744" spans="1:1" x14ac:dyDescent="0.25">
      <c r="A1744" s="86"/>
    </row>
    <row r="1745" spans="1:1" x14ac:dyDescent="0.25">
      <c r="A1745" s="86"/>
    </row>
    <row r="1746" spans="1:1" x14ac:dyDescent="0.25">
      <c r="A1746" s="86"/>
    </row>
    <row r="1747" spans="1:1" x14ac:dyDescent="0.25">
      <c r="A1747" s="86"/>
    </row>
    <row r="1748" spans="1:1" x14ac:dyDescent="0.25">
      <c r="A1748" s="86"/>
    </row>
    <row r="1749" spans="1:1" x14ac:dyDescent="0.25">
      <c r="A1749" s="86"/>
    </row>
    <row r="1750" spans="1:1" x14ac:dyDescent="0.25">
      <c r="A1750" s="86"/>
    </row>
    <row r="1751" spans="1:1" x14ac:dyDescent="0.25">
      <c r="A1751" s="86"/>
    </row>
    <row r="1752" spans="1:1" x14ac:dyDescent="0.25">
      <c r="A1752" s="86"/>
    </row>
    <row r="1753" spans="1:1" x14ac:dyDescent="0.25">
      <c r="A1753" s="86"/>
    </row>
    <row r="1754" spans="1:1" x14ac:dyDescent="0.25">
      <c r="A1754" s="86"/>
    </row>
    <row r="1755" spans="1:1" x14ac:dyDescent="0.25">
      <c r="A1755" s="86"/>
    </row>
    <row r="1756" spans="1:1" x14ac:dyDescent="0.25">
      <c r="A1756" s="86"/>
    </row>
    <row r="1757" spans="1:1" x14ac:dyDescent="0.25">
      <c r="A1757" s="86"/>
    </row>
    <row r="1758" spans="1:1" x14ac:dyDescent="0.25">
      <c r="A1758" s="86"/>
    </row>
    <row r="1759" spans="1:1" x14ac:dyDescent="0.25">
      <c r="A1759" s="86"/>
    </row>
    <row r="1760" spans="1:1" x14ac:dyDescent="0.25">
      <c r="A1760" s="86"/>
    </row>
    <row r="1761" spans="1:1" x14ac:dyDescent="0.25">
      <c r="A1761" s="86"/>
    </row>
    <row r="1762" spans="1:1" x14ac:dyDescent="0.25">
      <c r="A1762" s="86"/>
    </row>
    <row r="1763" spans="1:1" x14ac:dyDescent="0.25">
      <c r="A1763" s="86"/>
    </row>
    <row r="1764" spans="1:1" x14ac:dyDescent="0.25">
      <c r="A1764" s="86"/>
    </row>
    <row r="1765" spans="1:1" x14ac:dyDescent="0.25">
      <c r="A1765" s="86"/>
    </row>
    <row r="1766" spans="1:1" x14ac:dyDescent="0.25">
      <c r="A1766" s="86"/>
    </row>
    <row r="1767" spans="1:1" x14ac:dyDescent="0.25">
      <c r="A1767" s="86"/>
    </row>
    <row r="1768" spans="1:1" x14ac:dyDescent="0.25">
      <c r="A1768" s="86"/>
    </row>
    <row r="1769" spans="1:1" x14ac:dyDescent="0.25">
      <c r="A1769" s="86"/>
    </row>
    <row r="1770" spans="1:1" x14ac:dyDescent="0.25">
      <c r="A1770" s="86"/>
    </row>
    <row r="1771" spans="1:1" x14ac:dyDescent="0.25">
      <c r="A1771" s="86"/>
    </row>
    <row r="1772" spans="1:1" x14ac:dyDescent="0.25">
      <c r="A1772" s="86"/>
    </row>
    <row r="1773" spans="1:1" x14ac:dyDescent="0.25">
      <c r="A1773" s="86"/>
    </row>
    <row r="1774" spans="1:1" x14ac:dyDescent="0.25">
      <c r="A1774" s="86"/>
    </row>
    <row r="1775" spans="1:1" x14ac:dyDescent="0.25">
      <c r="A1775" s="86"/>
    </row>
    <row r="1776" spans="1:1" x14ac:dyDescent="0.25">
      <c r="A1776" s="86"/>
    </row>
    <row r="1777" spans="1:1" x14ac:dyDescent="0.25">
      <c r="A1777" s="86"/>
    </row>
    <row r="1778" spans="1:1" x14ac:dyDescent="0.25">
      <c r="A1778" s="86"/>
    </row>
    <row r="1779" spans="1:1" x14ac:dyDescent="0.25">
      <c r="A1779" s="86"/>
    </row>
    <row r="1780" spans="1:1" x14ac:dyDescent="0.25">
      <c r="A1780" s="86"/>
    </row>
    <row r="1781" spans="1:1" x14ac:dyDescent="0.25">
      <c r="A1781" s="86"/>
    </row>
    <row r="1782" spans="1:1" x14ac:dyDescent="0.25">
      <c r="A1782" s="86"/>
    </row>
    <row r="1783" spans="1:1" x14ac:dyDescent="0.25">
      <c r="A1783" s="86"/>
    </row>
    <row r="1784" spans="1:1" x14ac:dyDescent="0.25">
      <c r="A1784" s="86"/>
    </row>
    <row r="1785" spans="1:1" x14ac:dyDescent="0.25">
      <c r="A1785" s="86"/>
    </row>
    <row r="1786" spans="1:1" x14ac:dyDescent="0.25">
      <c r="A1786" s="86"/>
    </row>
    <row r="1787" spans="1:1" x14ac:dyDescent="0.25">
      <c r="A1787" s="86"/>
    </row>
    <row r="1788" spans="1:1" x14ac:dyDescent="0.25">
      <c r="A1788" s="86"/>
    </row>
    <row r="1789" spans="1:1" x14ac:dyDescent="0.25">
      <c r="A1789" s="86"/>
    </row>
    <row r="1790" spans="1:1" x14ac:dyDescent="0.25">
      <c r="A1790" s="86"/>
    </row>
    <row r="1791" spans="1:1" x14ac:dyDescent="0.25">
      <c r="A1791" s="86"/>
    </row>
    <row r="1792" spans="1:1" x14ac:dyDescent="0.25">
      <c r="A1792" s="86"/>
    </row>
    <row r="1793" spans="1:1" x14ac:dyDescent="0.25">
      <c r="A1793" s="86"/>
    </row>
    <row r="1794" spans="1:1" x14ac:dyDescent="0.25">
      <c r="A1794" s="86"/>
    </row>
    <row r="1795" spans="1:1" x14ac:dyDescent="0.25">
      <c r="A1795" s="86"/>
    </row>
    <row r="1796" spans="1:1" x14ac:dyDescent="0.25">
      <c r="A1796" s="86"/>
    </row>
    <row r="1797" spans="1:1" x14ac:dyDescent="0.25">
      <c r="A1797" s="86"/>
    </row>
    <row r="1798" spans="1:1" x14ac:dyDescent="0.25">
      <c r="A1798" s="86"/>
    </row>
    <row r="1799" spans="1:1" x14ac:dyDescent="0.25">
      <c r="A1799" s="86"/>
    </row>
    <row r="1800" spans="1:1" x14ac:dyDescent="0.25">
      <c r="A1800" s="86"/>
    </row>
    <row r="1801" spans="1:1" x14ac:dyDescent="0.25">
      <c r="A1801" s="86"/>
    </row>
    <row r="1802" spans="1:1" x14ac:dyDescent="0.25">
      <c r="A1802" s="86"/>
    </row>
    <row r="1803" spans="1:1" x14ac:dyDescent="0.25">
      <c r="A1803" s="86"/>
    </row>
    <row r="1804" spans="1:1" x14ac:dyDescent="0.25">
      <c r="A1804" s="86"/>
    </row>
    <row r="1805" spans="1:1" x14ac:dyDescent="0.25">
      <c r="A1805" s="86"/>
    </row>
    <row r="1806" spans="1:1" x14ac:dyDescent="0.25">
      <c r="A1806" s="86"/>
    </row>
    <row r="1807" spans="1:1" x14ac:dyDescent="0.25">
      <c r="A1807" s="86"/>
    </row>
    <row r="1808" spans="1:1" x14ac:dyDescent="0.25">
      <c r="A1808" s="86"/>
    </row>
    <row r="1809" spans="1:1" x14ac:dyDescent="0.25">
      <c r="A1809" s="86"/>
    </row>
    <row r="1810" spans="1:1" x14ac:dyDescent="0.25">
      <c r="A1810" s="86"/>
    </row>
    <row r="1811" spans="1:1" x14ac:dyDescent="0.25">
      <c r="A1811" s="86"/>
    </row>
    <row r="1812" spans="1:1" x14ac:dyDescent="0.25">
      <c r="A1812" s="86"/>
    </row>
    <row r="1813" spans="1:1" x14ac:dyDescent="0.25">
      <c r="A1813" s="86"/>
    </row>
    <row r="1814" spans="1:1" x14ac:dyDescent="0.25">
      <c r="A1814" s="86"/>
    </row>
    <row r="1815" spans="1:1" x14ac:dyDescent="0.25">
      <c r="A1815" s="86"/>
    </row>
    <row r="1816" spans="1:1" x14ac:dyDescent="0.25">
      <c r="A1816" s="86"/>
    </row>
    <row r="1817" spans="1:1" x14ac:dyDescent="0.25">
      <c r="A1817" s="86"/>
    </row>
    <row r="1818" spans="1:1" x14ac:dyDescent="0.25">
      <c r="A1818" s="86"/>
    </row>
    <row r="1819" spans="1:1" x14ac:dyDescent="0.25">
      <c r="A1819" s="86"/>
    </row>
    <row r="1820" spans="1:1" x14ac:dyDescent="0.25">
      <c r="A1820" s="86"/>
    </row>
    <row r="1821" spans="1:1" x14ac:dyDescent="0.25">
      <c r="A1821" s="86"/>
    </row>
    <row r="1822" spans="1:1" x14ac:dyDescent="0.25">
      <c r="A1822" s="86"/>
    </row>
    <row r="1823" spans="1:1" x14ac:dyDescent="0.25">
      <c r="A1823" s="86"/>
    </row>
    <row r="1824" spans="1:1" x14ac:dyDescent="0.25">
      <c r="A1824" s="86"/>
    </row>
    <row r="1825" spans="1:1" x14ac:dyDescent="0.25">
      <c r="A1825" s="86"/>
    </row>
    <row r="1826" spans="1:1" x14ac:dyDescent="0.25">
      <c r="A1826" s="86"/>
    </row>
    <row r="1827" spans="1:1" x14ac:dyDescent="0.25">
      <c r="A1827" s="86"/>
    </row>
    <row r="1828" spans="1:1" x14ac:dyDescent="0.25">
      <c r="A1828" s="86"/>
    </row>
    <row r="1829" spans="1:1" x14ac:dyDescent="0.25">
      <c r="A1829" s="86"/>
    </row>
    <row r="1830" spans="1:1" x14ac:dyDescent="0.25">
      <c r="A1830" s="86"/>
    </row>
    <row r="1831" spans="1:1" x14ac:dyDescent="0.25">
      <c r="A1831" s="86"/>
    </row>
    <row r="1832" spans="1:1" x14ac:dyDescent="0.25">
      <c r="A1832" s="86"/>
    </row>
    <row r="1833" spans="1:1" x14ac:dyDescent="0.25">
      <c r="A1833" s="86"/>
    </row>
    <row r="1834" spans="1:1" x14ac:dyDescent="0.25">
      <c r="A1834" s="86"/>
    </row>
    <row r="1835" spans="1:1" x14ac:dyDescent="0.25">
      <c r="A1835" s="86"/>
    </row>
    <row r="1836" spans="1:1" x14ac:dyDescent="0.25">
      <c r="A1836" s="86"/>
    </row>
    <row r="1837" spans="1:1" x14ac:dyDescent="0.25">
      <c r="A1837" s="86"/>
    </row>
    <row r="1838" spans="1:1" x14ac:dyDescent="0.25">
      <c r="A1838" s="86"/>
    </row>
    <row r="1839" spans="1:1" x14ac:dyDescent="0.25">
      <c r="A1839" s="86"/>
    </row>
    <row r="1840" spans="1:1" x14ac:dyDescent="0.25">
      <c r="A1840" s="86"/>
    </row>
    <row r="1841" spans="1:1" x14ac:dyDescent="0.25">
      <c r="A1841" s="86"/>
    </row>
    <row r="1842" spans="1:1" x14ac:dyDescent="0.25">
      <c r="A1842" s="86"/>
    </row>
    <row r="1843" spans="1:1" x14ac:dyDescent="0.25">
      <c r="A1843" s="86"/>
    </row>
    <row r="1844" spans="1:1" x14ac:dyDescent="0.25">
      <c r="A1844" s="86"/>
    </row>
    <row r="1845" spans="1:1" x14ac:dyDescent="0.25">
      <c r="A1845" s="86"/>
    </row>
    <row r="1846" spans="1:1" x14ac:dyDescent="0.25">
      <c r="A1846" s="86"/>
    </row>
    <row r="1847" spans="1:1" x14ac:dyDescent="0.25">
      <c r="A1847" s="86"/>
    </row>
    <row r="1848" spans="1:1" x14ac:dyDescent="0.25">
      <c r="A1848" s="86"/>
    </row>
    <row r="1849" spans="1:1" x14ac:dyDescent="0.25">
      <c r="A1849" s="86"/>
    </row>
    <row r="1850" spans="1:1" x14ac:dyDescent="0.25">
      <c r="A1850" s="86"/>
    </row>
    <row r="1851" spans="1:1" x14ac:dyDescent="0.25">
      <c r="A1851" s="86"/>
    </row>
    <row r="1852" spans="1:1" x14ac:dyDescent="0.25">
      <c r="A1852" s="86"/>
    </row>
    <row r="1853" spans="1:1" x14ac:dyDescent="0.25">
      <c r="A1853" s="86"/>
    </row>
    <row r="1854" spans="1:1" x14ac:dyDescent="0.25">
      <c r="A1854" s="86"/>
    </row>
    <row r="1855" spans="1:1" x14ac:dyDescent="0.25">
      <c r="A1855" s="86"/>
    </row>
    <row r="1856" spans="1:1" x14ac:dyDescent="0.25">
      <c r="A1856" s="86"/>
    </row>
    <row r="1857" spans="1:1" x14ac:dyDescent="0.25">
      <c r="A1857" s="86"/>
    </row>
    <row r="1858" spans="1:1" x14ac:dyDescent="0.25">
      <c r="A1858" s="86"/>
    </row>
    <row r="1859" spans="1:1" x14ac:dyDescent="0.25">
      <c r="A1859" s="86"/>
    </row>
    <row r="1860" spans="1:1" x14ac:dyDescent="0.25">
      <c r="A1860" s="86"/>
    </row>
    <row r="1861" spans="1:1" x14ac:dyDescent="0.25">
      <c r="A1861" s="86"/>
    </row>
    <row r="1862" spans="1:1" x14ac:dyDescent="0.25">
      <c r="A1862" s="86"/>
    </row>
    <row r="1863" spans="1:1" x14ac:dyDescent="0.25">
      <c r="A1863" s="86"/>
    </row>
    <row r="1864" spans="1:1" x14ac:dyDescent="0.25">
      <c r="A1864" s="86"/>
    </row>
    <row r="1865" spans="1:1" x14ac:dyDescent="0.25">
      <c r="A1865" s="86"/>
    </row>
    <row r="1866" spans="1:1" x14ac:dyDescent="0.25">
      <c r="A1866" s="86"/>
    </row>
    <row r="1867" spans="1:1" x14ac:dyDescent="0.25">
      <c r="A1867" s="86"/>
    </row>
    <row r="1868" spans="1:1" x14ac:dyDescent="0.25">
      <c r="A1868" s="86"/>
    </row>
    <row r="1869" spans="1:1" x14ac:dyDescent="0.25">
      <c r="A1869" s="86"/>
    </row>
    <row r="1870" spans="1:1" x14ac:dyDescent="0.25">
      <c r="A1870" s="86"/>
    </row>
    <row r="1871" spans="1:1" x14ac:dyDescent="0.25">
      <c r="A1871" s="86"/>
    </row>
    <row r="1872" spans="1:1" x14ac:dyDescent="0.25">
      <c r="A1872" s="86"/>
    </row>
    <row r="1873" spans="1:1" x14ac:dyDescent="0.25">
      <c r="A1873" s="86"/>
    </row>
    <row r="1874" spans="1:1" x14ac:dyDescent="0.25">
      <c r="A1874" s="86"/>
    </row>
    <row r="1875" spans="1:1" x14ac:dyDescent="0.25">
      <c r="A1875" s="86"/>
    </row>
    <row r="1876" spans="1:1" x14ac:dyDescent="0.25">
      <c r="A1876" s="86"/>
    </row>
    <row r="1877" spans="1:1" x14ac:dyDescent="0.25">
      <c r="A1877" s="86"/>
    </row>
    <row r="1878" spans="1:1" x14ac:dyDescent="0.25">
      <c r="A1878" s="86"/>
    </row>
    <row r="1879" spans="1:1" x14ac:dyDescent="0.25">
      <c r="A1879" s="86"/>
    </row>
    <row r="1880" spans="1:1" x14ac:dyDescent="0.25">
      <c r="A1880" s="86"/>
    </row>
    <row r="1881" spans="1:1" x14ac:dyDescent="0.25">
      <c r="A1881" s="86"/>
    </row>
    <row r="1882" spans="1:1" x14ac:dyDescent="0.25">
      <c r="A1882" s="86"/>
    </row>
    <row r="1883" spans="1:1" x14ac:dyDescent="0.25">
      <c r="A1883" s="86"/>
    </row>
    <row r="1884" spans="1:1" x14ac:dyDescent="0.25">
      <c r="A1884" s="86"/>
    </row>
    <row r="1885" spans="1:1" x14ac:dyDescent="0.25">
      <c r="A1885" s="86"/>
    </row>
    <row r="1886" spans="1:1" x14ac:dyDescent="0.25">
      <c r="A1886" s="86"/>
    </row>
    <row r="1887" spans="1:1" x14ac:dyDescent="0.25">
      <c r="A1887" s="86"/>
    </row>
    <row r="1888" spans="1:1" x14ac:dyDescent="0.25">
      <c r="A1888" s="86"/>
    </row>
    <row r="1889" spans="1:1" x14ac:dyDescent="0.25">
      <c r="A1889" s="86"/>
    </row>
    <row r="1890" spans="1:1" x14ac:dyDescent="0.25">
      <c r="A1890" s="86"/>
    </row>
    <row r="1891" spans="1:1" x14ac:dyDescent="0.25">
      <c r="A1891" s="86"/>
    </row>
    <row r="1892" spans="1:1" x14ac:dyDescent="0.25">
      <c r="A1892" s="86"/>
    </row>
    <row r="1893" spans="1:1" x14ac:dyDescent="0.25">
      <c r="A1893" s="86"/>
    </row>
    <row r="1894" spans="1:1" x14ac:dyDescent="0.25">
      <c r="A1894" s="86"/>
    </row>
    <row r="1895" spans="1:1" x14ac:dyDescent="0.25">
      <c r="A1895" s="86"/>
    </row>
    <row r="1896" spans="1:1" x14ac:dyDescent="0.25">
      <c r="A1896" s="86"/>
    </row>
    <row r="1897" spans="1:1" x14ac:dyDescent="0.25">
      <c r="A1897" s="86"/>
    </row>
    <row r="1898" spans="1:1" x14ac:dyDescent="0.25">
      <c r="A1898" s="86"/>
    </row>
    <row r="1899" spans="1:1" x14ac:dyDescent="0.25">
      <c r="A1899" s="86"/>
    </row>
    <row r="1900" spans="1:1" x14ac:dyDescent="0.25">
      <c r="A1900" s="86"/>
    </row>
    <row r="1901" spans="1:1" x14ac:dyDescent="0.25">
      <c r="A1901" s="86"/>
    </row>
    <row r="1902" spans="1:1" x14ac:dyDescent="0.25">
      <c r="A1902" s="86"/>
    </row>
    <row r="1903" spans="1:1" x14ac:dyDescent="0.25">
      <c r="A1903" s="86"/>
    </row>
    <row r="1904" spans="1:1" x14ac:dyDescent="0.25">
      <c r="A1904" s="86"/>
    </row>
    <row r="1905" spans="1:1" x14ac:dyDescent="0.25">
      <c r="A1905" s="86"/>
    </row>
    <row r="1906" spans="1:1" x14ac:dyDescent="0.25">
      <c r="A1906" s="86"/>
    </row>
    <row r="1907" spans="1:1" x14ac:dyDescent="0.25">
      <c r="A1907" s="86"/>
    </row>
    <row r="1908" spans="1:1" x14ac:dyDescent="0.25">
      <c r="A1908" s="86"/>
    </row>
    <row r="1909" spans="1:1" x14ac:dyDescent="0.25">
      <c r="A1909" s="86"/>
    </row>
    <row r="1910" spans="1:1" x14ac:dyDescent="0.25">
      <c r="A1910" s="86"/>
    </row>
    <row r="1911" spans="1:1" x14ac:dyDescent="0.25">
      <c r="A1911" s="86"/>
    </row>
    <row r="1912" spans="1:1" x14ac:dyDescent="0.25">
      <c r="A1912" s="86"/>
    </row>
    <row r="1913" spans="1:1" x14ac:dyDescent="0.25">
      <c r="A1913" s="86"/>
    </row>
    <row r="1914" spans="1:1" x14ac:dyDescent="0.25">
      <c r="A1914" s="86"/>
    </row>
    <row r="1915" spans="1:1" x14ac:dyDescent="0.25">
      <c r="A1915" s="86"/>
    </row>
    <row r="1916" spans="1:1" x14ac:dyDescent="0.25">
      <c r="A1916" s="86"/>
    </row>
    <row r="1917" spans="1:1" x14ac:dyDescent="0.25">
      <c r="A1917" s="86"/>
    </row>
    <row r="1918" spans="1:1" x14ac:dyDescent="0.25">
      <c r="A1918" s="86"/>
    </row>
    <row r="1919" spans="1:1" x14ac:dyDescent="0.25">
      <c r="A1919" s="86"/>
    </row>
    <row r="1920" spans="1:1" x14ac:dyDescent="0.25">
      <c r="A1920" s="86"/>
    </row>
    <row r="1921" spans="1:1" x14ac:dyDescent="0.25">
      <c r="A1921" s="86"/>
    </row>
    <row r="1922" spans="1:1" x14ac:dyDescent="0.25">
      <c r="A1922" s="86"/>
    </row>
    <row r="1923" spans="1:1" x14ac:dyDescent="0.25">
      <c r="A1923" s="86"/>
    </row>
    <row r="1924" spans="1:1" x14ac:dyDescent="0.25">
      <c r="A1924" s="86"/>
    </row>
    <row r="1925" spans="1:1" x14ac:dyDescent="0.25">
      <c r="A1925" s="86"/>
    </row>
    <row r="1926" spans="1:1" x14ac:dyDescent="0.25">
      <c r="A1926" s="86"/>
    </row>
    <row r="1927" spans="1:1" x14ac:dyDescent="0.25">
      <c r="A1927" s="86"/>
    </row>
    <row r="1928" spans="1:1" x14ac:dyDescent="0.25">
      <c r="A1928" s="86"/>
    </row>
    <row r="1929" spans="1:1" x14ac:dyDescent="0.25">
      <c r="A1929" s="86"/>
    </row>
    <row r="1930" spans="1:1" x14ac:dyDescent="0.25">
      <c r="A1930" s="86"/>
    </row>
    <row r="1931" spans="1:1" x14ac:dyDescent="0.25">
      <c r="A1931" s="86"/>
    </row>
    <row r="1932" spans="1:1" x14ac:dyDescent="0.25">
      <c r="A1932" s="86"/>
    </row>
    <row r="1933" spans="1:1" x14ac:dyDescent="0.25">
      <c r="A1933" s="86"/>
    </row>
    <row r="1934" spans="1:1" x14ac:dyDescent="0.25">
      <c r="A1934" s="86"/>
    </row>
    <row r="1935" spans="1:1" x14ac:dyDescent="0.25">
      <c r="A1935" s="86"/>
    </row>
    <row r="1936" spans="1:1" x14ac:dyDescent="0.25">
      <c r="A1936" s="86"/>
    </row>
    <row r="1937" spans="1:1" x14ac:dyDescent="0.25">
      <c r="A1937" s="86"/>
    </row>
    <row r="1938" spans="1:1" x14ac:dyDescent="0.25">
      <c r="A1938" s="86"/>
    </row>
    <row r="1939" spans="1:1" x14ac:dyDescent="0.25">
      <c r="A1939" s="86"/>
    </row>
    <row r="1940" spans="1:1" x14ac:dyDescent="0.25">
      <c r="A1940" s="86"/>
    </row>
    <row r="1941" spans="1:1" x14ac:dyDescent="0.25">
      <c r="A1941" s="86"/>
    </row>
    <row r="1942" spans="1:1" x14ac:dyDescent="0.25">
      <c r="A1942" s="86"/>
    </row>
    <row r="1943" spans="1:1" x14ac:dyDescent="0.25">
      <c r="A1943" s="86"/>
    </row>
    <row r="1944" spans="1:1" x14ac:dyDescent="0.25">
      <c r="A1944" s="86"/>
    </row>
    <row r="1945" spans="1:1" x14ac:dyDescent="0.25">
      <c r="A1945" s="86"/>
    </row>
    <row r="1946" spans="1:1" x14ac:dyDescent="0.25">
      <c r="A1946" s="86"/>
    </row>
    <row r="1947" spans="1:1" x14ac:dyDescent="0.25">
      <c r="A1947" s="86"/>
    </row>
    <row r="1948" spans="1:1" x14ac:dyDescent="0.25">
      <c r="A1948" s="86"/>
    </row>
    <row r="1949" spans="1:1" x14ac:dyDescent="0.25">
      <c r="A1949" s="86"/>
    </row>
    <row r="1950" spans="1:1" x14ac:dyDescent="0.25">
      <c r="A1950" s="86"/>
    </row>
    <row r="1951" spans="1:1" x14ac:dyDescent="0.25">
      <c r="A1951" s="86"/>
    </row>
    <row r="1952" spans="1:1" x14ac:dyDescent="0.25">
      <c r="A1952" s="86"/>
    </row>
    <row r="1953" spans="1:1" x14ac:dyDescent="0.25">
      <c r="A1953" s="86"/>
    </row>
    <row r="1954" spans="1:1" x14ac:dyDescent="0.25">
      <c r="A1954" s="86"/>
    </row>
    <row r="1955" spans="1:1" x14ac:dyDescent="0.25">
      <c r="A1955" s="86"/>
    </row>
    <row r="1956" spans="1:1" x14ac:dyDescent="0.25">
      <c r="A1956" s="86"/>
    </row>
    <row r="1957" spans="1:1" x14ac:dyDescent="0.25">
      <c r="A1957" s="86"/>
    </row>
    <row r="1958" spans="1:1" x14ac:dyDescent="0.25">
      <c r="A1958" s="86"/>
    </row>
    <row r="1959" spans="1:1" x14ac:dyDescent="0.25">
      <c r="A1959" s="86"/>
    </row>
    <row r="1960" spans="1:1" x14ac:dyDescent="0.25">
      <c r="A1960" s="86"/>
    </row>
    <row r="1961" spans="1:1" x14ac:dyDescent="0.25">
      <c r="A1961" s="86"/>
    </row>
    <row r="1962" spans="1:1" x14ac:dyDescent="0.25">
      <c r="A1962" s="86"/>
    </row>
    <row r="1963" spans="1:1" x14ac:dyDescent="0.25">
      <c r="A1963" s="86"/>
    </row>
    <row r="1964" spans="1:1" x14ac:dyDescent="0.25">
      <c r="A1964" s="86"/>
    </row>
    <row r="1965" spans="1:1" x14ac:dyDescent="0.25">
      <c r="A1965" s="86"/>
    </row>
    <row r="1966" spans="1:1" x14ac:dyDescent="0.25">
      <c r="A1966" s="86"/>
    </row>
    <row r="1967" spans="1:1" x14ac:dyDescent="0.25">
      <c r="A1967" s="86"/>
    </row>
    <row r="1968" spans="1:1" x14ac:dyDescent="0.25">
      <c r="A1968" s="86"/>
    </row>
    <row r="1969" spans="1:1" x14ac:dyDescent="0.25">
      <c r="A1969" s="86"/>
    </row>
    <row r="1970" spans="1:1" x14ac:dyDescent="0.25">
      <c r="A1970" s="86"/>
    </row>
    <row r="1971" spans="1:1" x14ac:dyDescent="0.25">
      <c r="A1971" s="86"/>
    </row>
    <row r="1972" spans="1:1" x14ac:dyDescent="0.25">
      <c r="A1972" s="86"/>
    </row>
    <row r="1973" spans="1:1" x14ac:dyDescent="0.25">
      <c r="A1973" s="86"/>
    </row>
    <row r="1974" spans="1:1" x14ac:dyDescent="0.25">
      <c r="A1974" s="86"/>
    </row>
    <row r="1975" spans="1:1" x14ac:dyDescent="0.25">
      <c r="A1975" s="86"/>
    </row>
    <row r="1976" spans="1:1" x14ac:dyDescent="0.25">
      <c r="A1976" s="86"/>
    </row>
    <row r="1977" spans="1:1" x14ac:dyDescent="0.25">
      <c r="A1977" s="86"/>
    </row>
    <row r="1978" spans="1:1" x14ac:dyDescent="0.25">
      <c r="A1978" s="86"/>
    </row>
    <row r="1979" spans="1:1" x14ac:dyDescent="0.25">
      <c r="A1979" s="86"/>
    </row>
    <row r="1980" spans="1:1" x14ac:dyDescent="0.25">
      <c r="A1980" s="86"/>
    </row>
    <row r="1981" spans="1:1" x14ac:dyDescent="0.25">
      <c r="A1981" s="86"/>
    </row>
    <row r="1982" spans="1:1" x14ac:dyDescent="0.25">
      <c r="A1982" s="86"/>
    </row>
    <row r="1983" spans="1:1" x14ac:dyDescent="0.25">
      <c r="A1983" s="86"/>
    </row>
    <row r="1984" spans="1:1" x14ac:dyDescent="0.25">
      <c r="A1984" s="86"/>
    </row>
    <row r="1985" spans="1:1" x14ac:dyDescent="0.25">
      <c r="A1985" s="86"/>
    </row>
    <row r="1986" spans="1:1" x14ac:dyDescent="0.25">
      <c r="A1986" s="86"/>
    </row>
    <row r="1987" spans="1:1" x14ac:dyDescent="0.25">
      <c r="A1987" s="86"/>
    </row>
    <row r="1988" spans="1:1" x14ac:dyDescent="0.25">
      <c r="A1988" s="86"/>
    </row>
    <row r="1989" spans="1:1" x14ac:dyDescent="0.25">
      <c r="A1989" s="86"/>
    </row>
    <row r="1990" spans="1:1" x14ac:dyDescent="0.25">
      <c r="A1990" s="86"/>
    </row>
    <row r="1991" spans="1:1" x14ac:dyDescent="0.25">
      <c r="A1991" s="86"/>
    </row>
    <row r="1992" spans="1:1" x14ac:dyDescent="0.25">
      <c r="A1992" s="86"/>
    </row>
    <row r="1993" spans="1:1" x14ac:dyDescent="0.25">
      <c r="A1993" s="86"/>
    </row>
    <row r="1994" spans="1:1" x14ac:dyDescent="0.25">
      <c r="A1994" s="86"/>
    </row>
    <row r="1995" spans="1:1" x14ac:dyDescent="0.25">
      <c r="A1995" s="86"/>
    </row>
    <row r="1996" spans="1:1" x14ac:dyDescent="0.25">
      <c r="A1996" s="86"/>
    </row>
    <row r="1997" spans="1:1" x14ac:dyDescent="0.25">
      <c r="A1997" s="86"/>
    </row>
    <row r="1998" spans="1:1" x14ac:dyDescent="0.25">
      <c r="A1998" s="86"/>
    </row>
    <row r="1999" spans="1:1" x14ac:dyDescent="0.25">
      <c r="A1999" s="86"/>
    </row>
    <row r="2000" spans="1:1" x14ac:dyDescent="0.25">
      <c r="A2000" s="86"/>
    </row>
    <row r="2001" spans="1:1" x14ac:dyDescent="0.25">
      <c r="A2001" s="86"/>
    </row>
    <row r="2002" spans="1:1" x14ac:dyDescent="0.25">
      <c r="A2002" s="86"/>
    </row>
    <row r="2003" spans="1:1" x14ac:dyDescent="0.25">
      <c r="A2003" s="86"/>
    </row>
    <row r="2004" spans="1:1" x14ac:dyDescent="0.25">
      <c r="A2004" s="86"/>
    </row>
    <row r="2005" spans="1:1" x14ac:dyDescent="0.25">
      <c r="A2005" s="86"/>
    </row>
    <row r="2006" spans="1:1" x14ac:dyDescent="0.25">
      <c r="A2006" s="86"/>
    </row>
    <row r="2007" spans="1:1" x14ac:dyDescent="0.25">
      <c r="A2007" s="86"/>
    </row>
    <row r="2008" spans="1:1" x14ac:dyDescent="0.25">
      <c r="A2008" s="86"/>
    </row>
    <row r="2009" spans="1:1" x14ac:dyDescent="0.25">
      <c r="A2009" s="86"/>
    </row>
    <row r="2010" spans="1:1" x14ac:dyDescent="0.25">
      <c r="A2010" s="86"/>
    </row>
    <row r="2011" spans="1:1" x14ac:dyDescent="0.25">
      <c r="A2011" s="86"/>
    </row>
    <row r="2012" spans="1:1" x14ac:dyDescent="0.25">
      <c r="A2012" s="86"/>
    </row>
    <row r="2013" spans="1:1" x14ac:dyDescent="0.25">
      <c r="A2013" s="86"/>
    </row>
    <row r="2014" spans="1:1" x14ac:dyDescent="0.25">
      <c r="A2014" s="86"/>
    </row>
    <row r="2015" spans="1:1" x14ac:dyDescent="0.25">
      <c r="A2015" s="86"/>
    </row>
    <row r="2016" spans="1:1" x14ac:dyDescent="0.25">
      <c r="A2016" s="86"/>
    </row>
    <row r="2017" spans="1:1" x14ac:dyDescent="0.25">
      <c r="A2017" s="86"/>
    </row>
    <row r="2018" spans="1:1" x14ac:dyDescent="0.25">
      <c r="A2018" s="86"/>
    </row>
    <row r="2019" spans="1:1" x14ac:dyDescent="0.25">
      <c r="A2019" s="86"/>
    </row>
    <row r="2020" spans="1:1" x14ac:dyDescent="0.25">
      <c r="A2020" s="86"/>
    </row>
    <row r="2021" spans="1:1" x14ac:dyDescent="0.25">
      <c r="A2021" s="86"/>
    </row>
    <row r="2022" spans="1:1" x14ac:dyDescent="0.25">
      <c r="A2022" s="86"/>
    </row>
    <row r="2023" spans="1:1" x14ac:dyDescent="0.25">
      <c r="A2023" s="86"/>
    </row>
    <row r="2024" spans="1:1" x14ac:dyDescent="0.25">
      <c r="A2024" s="86"/>
    </row>
    <row r="2025" spans="1:1" x14ac:dyDescent="0.25">
      <c r="A2025" s="86"/>
    </row>
    <row r="2026" spans="1:1" x14ac:dyDescent="0.25">
      <c r="A2026" s="86"/>
    </row>
    <row r="2027" spans="1:1" x14ac:dyDescent="0.25">
      <c r="A2027" s="86"/>
    </row>
    <row r="2028" spans="1:1" x14ac:dyDescent="0.25">
      <c r="A2028" s="86"/>
    </row>
    <row r="2029" spans="1:1" x14ac:dyDescent="0.25">
      <c r="A2029" s="86"/>
    </row>
    <row r="2030" spans="1:1" x14ac:dyDescent="0.25">
      <c r="A2030" s="86"/>
    </row>
    <row r="2031" spans="1:1" x14ac:dyDescent="0.25">
      <c r="A2031" s="86"/>
    </row>
    <row r="2032" spans="1:1" x14ac:dyDescent="0.25">
      <c r="A2032" s="86"/>
    </row>
    <row r="2033" spans="1:1" x14ac:dyDescent="0.25">
      <c r="A2033" s="86"/>
    </row>
    <row r="2034" spans="1:1" x14ac:dyDescent="0.25">
      <c r="A2034" s="86"/>
    </row>
    <row r="2035" spans="1:1" x14ac:dyDescent="0.25">
      <c r="A2035" s="86"/>
    </row>
    <row r="2036" spans="1:1" x14ac:dyDescent="0.25">
      <c r="A2036" s="86"/>
    </row>
    <row r="2037" spans="1:1" x14ac:dyDescent="0.25">
      <c r="A2037" s="86"/>
    </row>
    <row r="2038" spans="1:1" x14ac:dyDescent="0.25">
      <c r="A2038" s="86"/>
    </row>
    <row r="2039" spans="1:1" x14ac:dyDescent="0.25">
      <c r="A2039" s="86"/>
    </row>
    <row r="2040" spans="1:1" x14ac:dyDescent="0.25">
      <c r="A2040" s="86"/>
    </row>
    <row r="2041" spans="1:1" x14ac:dyDescent="0.25">
      <c r="A2041" s="86"/>
    </row>
    <row r="2042" spans="1:1" x14ac:dyDescent="0.25">
      <c r="A2042" s="86"/>
    </row>
    <row r="2043" spans="1:1" x14ac:dyDescent="0.25">
      <c r="A2043" s="86"/>
    </row>
    <row r="2044" spans="1:1" x14ac:dyDescent="0.25">
      <c r="A2044" s="86"/>
    </row>
    <row r="2045" spans="1:1" x14ac:dyDescent="0.25">
      <c r="A2045" s="86"/>
    </row>
    <row r="2046" spans="1:1" x14ac:dyDescent="0.25">
      <c r="A2046" s="86"/>
    </row>
    <row r="2047" spans="1:1" x14ac:dyDescent="0.25">
      <c r="A2047" s="86"/>
    </row>
    <row r="2048" spans="1:1" x14ac:dyDescent="0.25">
      <c r="A2048" s="86"/>
    </row>
    <row r="2049" spans="1:1" x14ac:dyDescent="0.25">
      <c r="A2049" s="86"/>
    </row>
    <row r="2050" spans="1:1" x14ac:dyDescent="0.25">
      <c r="A2050" s="86"/>
    </row>
    <row r="2051" spans="1:1" x14ac:dyDescent="0.25">
      <c r="A2051" s="86"/>
    </row>
    <row r="2052" spans="1:1" x14ac:dyDescent="0.25">
      <c r="A2052" s="86"/>
    </row>
    <row r="2053" spans="1:1" x14ac:dyDescent="0.25">
      <c r="A2053" s="86"/>
    </row>
    <row r="2054" spans="1:1" x14ac:dyDescent="0.25">
      <c r="A2054" s="86"/>
    </row>
    <row r="2055" spans="1:1" x14ac:dyDescent="0.25">
      <c r="A2055" s="86"/>
    </row>
    <row r="2056" spans="1:1" x14ac:dyDescent="0.25">
      <c r="A2056" s="86"/>
    </row>
    <row r="2057" spans="1:1" x14ac:dyDescent="0.25">
      <c r="A2057" s="86"/>
    </row>
    <row r="2058" spans="1:1" x14ac:dyDescent="0.25">
      <c r="A2058" s="86"/>
    </row>
    <row r="2059" spans="1:1" x14ac:dyDescent="0.25">
      <c r="A2059" s="86"/>
    </row>
    <row r="2060" spans="1:1" x14ac:dyDescent="0.25">
      <c r="A2060" s="86"/>
    </row>
    <row r="2061" spans="1:1" x14ac:dyDescent="0.25">
      <c r="A2061" s="86"/>
    </row>
    <row r="2062" spans="1:1" x14ac:dyDescent="0.25">
      <c r="A2062" s="86"/>
    </row>
    <row r="2063" spans="1:1" x14ac:dyDescent="0.25">
      <c r="A2063" s="86"/>
    </row>
    <row r="2064" spans="1:1" x14ac:dyDescent="0.25">
      <c r="A2064" s="86"/>
    </row>
    <row r="2065" spans="1:1" x14ac:dyDescent="0.25">
      <c r="A2065" s="86"/>
    </row>
    <row r="2066" spans="1:1" x14ac:dyDescent="0.25">
      <c r="A2066" s="86"/>
    </row>
    <row r="2067" spans="1:1" x14ac:dyDescent="0.25">
      <c r="A2067" s="86"/>
    </row>
    <row r="2068" spans="1:1" x14ac:dyDescent="0.25">
      <c r="A2068" s="86"/>
    </row>
    <row r="2069" spans="1:1" x14ac:dyDescent="0.25">
      <c r="A2069" s="86"/>
    </row>
    <row r="2070" spans="1:1" x14ac:dyDescent="0.25">
      <c r="A2070" s="86"/>
    </row>
    <row r="2071" spans="1:1" x14ac:dyDescent="0.25">
      <c r="A2071" s="86"/>
    </row>
    <row r="2072" spans="1:1" x14ac:dyDescent="0.25">
      <c r="A2072" s="86"/>
    </row>
    <row r="2073" spans="1:1" x14ac:dyDescent="0.25">
      <c r="A2073" s="86"/>
    </row>
    <row r="2074" spans="1:1" x14ac:dyDescent="0.25">
      <c r="A2074" s="86"/>
    </row>
    <row r="2075" spans="1:1" x14ac:dyDescent="0.25">
      <c r="A2075" s="86"/>
    </row>
    <row r="2076" spans="1:1" x14ac:dyDescent="0.25">
      <c r="A2076" s="86"/>
    </row>
    <row r="2077" spans="1:1" x14ac:dyDescent="0.25">
      <c r="A2077" s="86"/>
    </row>
    <row r="2078" spans="1:1" x14ac:dyDescent="0.25">
      <c r="A2078" s="86"/>
    </row>
    <row r="2079" spans="1:1" x14ac:dyDescent="0.25">
      <c r="A2079" s="86"/>
    </row>
    <row r="2080" spans="1:1" x14ac:dyDescent="0.25">
      <c r="A2080" s="86"/>
    </row>
    <row r="2081" spans="1:1" x14ac:dyDescent="0.25">
      <c r="A2081" s="86"/>
    </row>
    <row r="2082" spans="1:1" x14ac:dyDescent="0.25">
      <c r="A2082" s="86"/>
    </row>
    <row r="2083" spans="1:1" x14ac:dyDescent="0.25">
      <c r="A2083" s="86"/>
    </row>
    <row r="2084" spans="1:1" x14ac:dyDescent="0.25">
      <c r="A2084" s="86"/>
    </row>
    <row r="2085" spans="1:1" x14ac:dyDescent="0.25">
      <c r="A2085" s="86"/>
    </row>
    <row r="2086" spans="1:1" x14ac:dyDescent="0.25">
      <c r="A2086" s="86"/>
    </row>
    <row r="2087" spans="1:1" x14ac:dyDescent="0.25">
      <c r="A2087" s="86"/>
    </row>
    <row r="2088" spans="1:1" x14ac:dyDescent="0.25">
      <c r="A2088" s="86"/>
    </row>
    <row r="2089" spans="1:1" x14ac:dyDescent="0.25">
      <c r="A2089" s="86"/>
    </row>
    <row r="2090" spans="1:1" x14ac:dyDescent="0.25">
      <c r="A2090" s="86"/>
    </row>
    <row r="2091" spans="1:1" x14ac:dyDescent="0.25">
      <c r="A2091" s="86"/>
    </row>
    <row r="2092" spans="1:1" x14ac:dyDescent="0.25">
      <c r="A2092" s="86"/>
    </row>
    <row r="2093" spans="1:1" x14ac:dyDescent="0.25">
      <c r="A2093" s="86"/>
    </row>
    <row r="2094" spans="1:1" x14ac:dyDescent="0.25">
      <c r="A2094" s="86"/>
    </row>
    <row r="2095" spans="1:1" x14ac:dyDescent="0.25">
      <c r="A2095" s="86"/>
    </row>
    <row r="2096" spans="1:1" x14ac:dyDescent="0.25">
      <c r="A2096" s="86"/>
    </row>
    <row r="2097" spans="1:1" x14ac:dyDescent="0.25">
      <c r="A2097" s="86"/>
    </row>
    <row r="2098" spans="1:1" x14ac:dyDescent="0.25">
      <c r="A2098" s="86"/>
    </row>
    <row r="2099" spans="1:1" x14ac:dyDescent="0.25">
      <c r="A2099" s="86"/>
    </row>
    <row r="2100" spans="1:1" x14ac:dyDescent="0.25">
      <c r="A2100" s="86"/>
    </row>
    <row r="2101" spans="1:1" x14ac:dyDescent="0.25">
      <c r="A2101" s="86"/>
    </row>
    <row r="2102" spans="1:1" x14ac:dyDescent="0.25">
      <c r="A2102" s="86"/>
    </row>
    <row r="2103" spans="1:1" x14ac:dyDescent="0.25">
      <c r="A2103" s="86"/>
    </row>
    <row r="2104" spans="1:1" x14ac:dyDescent="0.25">
      <c r="A2104" s="86"/>
    </row>
    <row r="2105" spans="1:1" x14ac:dyDescent="0.25">
      <c r="A2105" s="86"/>
    </row>
    <row r="2106" spans="1:1" x14ac:dyDescent="0.25">
      <c r="A2106" s="86"/>
    </row>
    <row r="2107" spans="1:1" x14ac:dyDescent="0.25">
      <c r="A2107" s="86"/>
    </row>
    <row r="2108" spans="1:1" x14ac:dyDescent="0.25">
      <c r="A2108" s="86"/>
    </row>
    <row r="2109" spans="1:1" x14ac:dyDescent="0.25">
      <c r="A2109" s="86"/>
    </row>
    <row r="2110" spans="1:1" x14ac:dyDescent="0.25">
      <c r="A2110" s="86"/>
    </row>
    <row r="2111" spans="1:1" x14ac:dyDescent="0.25">
      <c r="A2111" s="86"/>
    </row>
    <row r="2112" spans="1:1" x14ac:dyDescent="0.25">
      <c r="A2112" s="86"/>
    </row>
    <row r="2113" spans="1:1" x14ac:dyDescent="0.25">
      <c r="A2113" s="86"/>
    </row>
    <row r="2114" spans="1:1" x14ac:dyDescent="0.25">
      <c r="A2114" s="86"/>
    </row>
    <row r="2115" spans="1:1" x14ac:dyDescent="0.25">
      <c r="A2115" s="86"/>
    </row>
    <row r="2116" spans="1:1" x14ac:dyDescent="0.25">
      <c r="A2116" s="86"/>
    </row>
    <row r="2117" spans="1:1" x14ac:dyDescent="0.25">
      <c r="A2117" s="86"/>
    </row>
    <row r="2118" spans="1:1" x14ac:dyDescent="0.25">
      <c r="A2118" s="86"/>
    </row>
    <row r="2119" spans="1:1" x14ac:dyDescent="0.25">
      <c r="A2119" s="86"/>
    </row>
    <row r="2120" spans="1:1" x14ac:dyDescent="0.25">
      <c r="A2120" s="86"/>
    </row>
    <row r="2121" spans="1:1" x14ac:dyDescent="0.25">
      <c r="A2121" s="86"/>
    </row>
    <row r="2122" spans="1:1" x14ac:dyDescent="0.25">
      <c r="A2122" s="86"/>
    </row>
    <row r="2123" spans="1:1" x14ac:dyDescent="0.25">
      <c r="A2123" s="86"/>
    </row>
    <row r="2124" spans="1:1" x14ac:dyDescent="0.25">
      <c r="A2124" s="86"/>
    </row>
    <row r="2125" spans="1:1" x14ac:dyDescent="0.25">
      <c r="A2125" s="86"/>
    </row>
    <row r="2126" spans="1:1" x14ac:dyDescent="0.25">
      <c r="A2126" s="86"/>
    </row>
    <row r="2127" spans="1:1" x14ac:dyDescent="0.25">
      <c r="A2127" s="86"/>
    </row>
    <row r="2128" spans="1:1" x14ac:dyDescent="0.25">
      <c r="A2128" s="86"/>
    </row>
    <row r="2129" spans="1:1" x14ac:dyDescent="0.25">
      <c r="A2129" s="86"/>
    </row>
    <row r="2130" spans="1:1" x14ac:dyDescent="0.25">
      <c r="A2130" s="86"/>
    </row>
    <row r="2131" spans="1:1" x14ac:dyDescent="0.25">
      <c r="A2131" s="86"/>
    </row>
    <row r="2132" spans="1:1" x14ac:dyDescent="0.25">
      <c r="A2132" s="86"/>
    </row>
    <row r="2133" spans="1:1" x14ac:dyDescent="0.25">
      <c r="A2133" s="86"/>
    </row>
    <row r="2134" spans="1:1" x14ac:dyDescent="0.25">
      <c r="A2134" s="86"/>
    </row>
    <row r="2135" spans="1:1" x14ac:dyDescent="0.25">
      <c r="A2135" s="86"/>
    </row>
    <row r="2136" spans="1:1" x14ac:dyDescent="0.25">
      <c r="A2136" s="86"/>
    </row>
    <row r="2137" spans="1:1" x14ac:dyDescent="0.25">
      <c r="A2137" s="86"/>
    </row>
    <row r="2138" spans="1:1" x14ac:dyDescent="0.25">
      <c r="A2138" s="86"/>
    </row>
    <row r="2139" spans="1:1" x14ac:dyDescent="0.25">
      <c r="A2139" s="86"/>
    </row>
    <row r="2140" spans="1:1" x14ac:dyDescent="0.25">
      <c r="A2140" s="86"/>
    </row>
    <row r="2141" spans="1:1" x14ac:dyDescent="0.25">
      <c r="A2141" s="86"/>
    </row>
    <row r="2142" spans="1:1" x14ac:dyDescent="0.25">
      <c r="A2142" s="86"/>
    </row>
    <row r="2143" spans="1:1" x14ac:dyDescent="0.25">
      <c r="A2143" s="86"/>
    </row>
    <row r="2144" spans="1:1" x14ac:dyDescent="0.25">
      <c r="A2144" s="86"/>
    </row>
    <row r="2145" spans="1:1" x14ac:dyDescent="0.25">
      <c r="A2145" s="86"/>
    </row>
    <row r="2146" spans="1:1" x14ac:dyDescent="0.25">
      <c r="A2146" s="86"/>
    </row>
    <row r="2147" spans="1:1" x14ac:dyDescent="0.25">
      <c r="A2147" s="86"/>
    </row>
    <row r="2148" spans="1:1" x14ac:dyDescent="0.25">
      <c r="A2148" s="86"/>
    </row>
    <row r="2149" spans="1:1" x14ac:dyDescent="0.25">
      <c r="A2149" s="86"/>
    </row>
    <row r="2150" spans="1:1" x14ac:dyDescent="0.25">
      <c r="A2150" s="86"/>
    </row>
    <row r="2151" spans="1:1" x14ac:dyDescent="0.25">
      <c r="A2151" s="86"/>
    </row>
    <row r="2152" spans="1:1" x14ac:dyDescent="0.25">
      <c r="A2152" s="86"/>
    </row>
    <row r="2153" spans="1:1" x14ac:dyDescent="0.25">
      <c r="A2153" s="86"/>
    </row>
    <row r="2154" spans="1:1" x14ac:dyDescent="0.25">
      <c r="A2154" s="86"/>
    </row>
    <row r="2155" spans="1:1" x14ac:dyDescent="0.25">
      <c r="A2155" s="86"/>
    </row>
    <row r="2156" spans="1:1" x14ac:dyDescent="0.25">
      <c r="A2156" s="86"/>
    </row>
    <row r="2157" spans="1:1" x14ac:dyDescent="0.25">
      <c r="A2157" s="86"/>
    </row>
    <row r="2158" spans="1:1" x14ac:dyDescent="0.25">
      <c r="A2158" s="86"/>
    </row>
    <row r="2159" spans="1:1" x14ac:dyDescent="0.25">
      <c r="A2159" s="86"/>
    </row>
    <row r="2160" spans="1:1" x14ac:dyDescent="0.25">
      <c r="A2160" s="86"/>
    </row>
    <row r="2161" spans="1:1" x14ac:dyDescent="0.25">
      <c r="A2161" s="86"/>
    </row>
    <row r="2162" spans="1:1" x14ac:dyDescent="0.25">
      <c r="A2162" s="86"/>
    </row>
    <row r="2163" spans="1:1" x14ac:dyDescent="0.25">
      <c r="A2163" s="86"/>
    </row>
    <row r="2164" spans="1:1" x14ac:dyDescent="0.25">
      <c r="A2164" s="86"/>
    </row>
    <row r="2165" spans="1:1" x14ac:dyDescent="0.25">
      <c r="A2165" s="86"/>
    </row>
    <row r="2166" spans="1:1" x14ac:dyDescent="0.25">
      <c r="A2166" s="86"/>
    </row>
    <row r="2167" spans="1:1" x14ac:dyDescent="0.25">
      <c r="A2167" s="86"/>
    </row>
    <row r="2168" spans="1:1" x14ac:dyDescent="0.25">
      <c r="A2168" s="86"/>
    </row>
    <row r="2169" spans="1:1" x14ac:dyDescent="0.25">
      <c r="A2169" s="86"/>
    </row>
    <row r="2170" spans="1:1" x14ac:dyDescent="0.25">
      <c r="A2170" s="86"/>
    </row>
    <row r="2171" spans="1:1" x14ac:dyDescent="0.25">
      <c r="A2171" s="86"/>
    </row>
    <row r="2172" spans="1:1" x14ac:dyDescent="0.25">
      <c r="A2172" s="86"/>
    </row>
    <row r="2173" spans="1:1" x14ac:dyDescent="0.25">
      <c r="A2173" s="86"/>
    </row>
    <row r="2174" spans="1:1" x14ac:dyDescent="0.25">
      <c r="A2174" s="86"/>
    </row>
    <row r="2175" spans="1:1" x14ac:dyDescent="0.25">
      <c r="A2175" s="86"/>
    </row>
    <row r="2176" spans="1:1" x14ac:dyDescent="0.25">
      <c r="A2176" s="86"/>
    </row>
    <row r="2177" spans="1:1" x14ac:dyDescent="0.25">
      <c r="A2177" s="86"/>
    </row>
    <row r="2178" spans="1:1" x14ac:dyDescent="0.25">
      <c r="A2178" s="86"/>
    </row>
    <row r="2179" spans="1:1" x14ac:dyDescent="0.25">
      <c r="A2179" s="86"/>
    </row>
    <row r="2180" spans="1:1" x14ac:dyDescent="0.25">
      <c r="A2180" s="86"/>
    </row>
    <row r="2181" spans="1:1" x14ac:dyDescent="0.25">
      <c r="A2181" s="86"/>
    </row>
    <row r="2182" spans="1:1" x14ac:dyDescent="0.25">
      <c r="A2182" s="86"/>
    </row>
    <row r="2183" spans="1:1" x14ac:dyDescent="0.25">
      <c r="A2183" s="86"/>
    </row>
    <row r="2184" spans="1:1" x14ac:dyDescent="0.25">
      <c r="A2184" s="86"/>
    </row>
    <row r="2185" spans="1:1" x14ac:dyDescent="0.25">
      <c r="A2185" s="86"/>
    </row>
    <row r="2186" spans="1:1" x14ac:dyDescent="0.25">
      <c r="A2186" s="86"/>
    </row>
    <row r="2187" spans="1:1" x14ac:dyDescent="0.25">
      <c r="A2187" s="86"/>
    </row>
    <row r="2188" spans="1:1" x14ac:dyDescent="0.25">
      <c r="A2188" s="86"/>
    </row>
    <row r="2189" spans="1:1" x14ac:dyDescent="0.25">
      <c r="A2189" s="86"/>
    </row>
    <row r="2190" spans="1:1" x14ac:dyDescent="0.25">
      <c r="A2190" s="86"/>
    </row>
    <row r="2191" spans="1:1" x14ac:dyDescent="0.25">
      <c r="A2191" s="86"/>
    </row>
    <row r="2192" spans="1:1" x14ac:dyDescent="0.25">
      <c r="A2192" s="86"/>
    </row>
    <row r="2193" spans="1:1" x14ac:dyDescent="0.25">
      <c r="A2193" s="86"/>
    </row>
    <row r="2194" spans="1:1" x14ac:dyDescent="0.25">
      <c r="A2194" s="86"/>
    </row>
    <row r="2195" spans="1:1" x14ac:dyDescent="0.25">
      <c r="A2195" s="86"/>
    </row>
    <row r="2196" spans="1:1" x14ac:dyDescent="0.25">
      <c r="A2196" s="86"/>
    </row>
    <row r="2197" spans="1:1" x14ac:dyDescent="0.25">
      <c r="A2197" s="86"/>
    </row>
    <row r="2198" spans="1:1" x14ac:dyDescent="0.25">
      <c r="A2198" s="86"/>
    </row>
    <row r="2199" spans="1:1" x14ac:dyDescent="0.25">
      <c r="A2199" s="86"/>
    </row>
    <row r="2200" spans="1:1" x14ac:dyDescent="0.25">
      <c r="A2200" s="86"/>
    </row>
    <row r="2201" spans="1:1" x14ac:dyDescent="0.25">
      <c r="A2201" s="86"/>
    </row>
    <row r="2202" spans="1:1" x14ac:dyDescent="0.25">
      <c r="A2202" s="86"/>
    </row>
    <row r="2203" spans="1:1" x14ac:dyDescent="0.25">
      <c r="A2203" s="86"/>
    </row>
    <row r="2204" spans="1:1" x14ac:dyDescent="0.25">
      <c r="A2204" s="86"/>
    </row>
    <row r="2205" spans="1:1" x14ac:dyDescent="0.25">
      <c r="A2205" s="86"/>
    </row>
    <row r="2206" spans="1:1" x14ac:dyDescent="0.25">
      <c r="A2206" s="86"/>
    </row>
    <row r="2207" spans="1:1" x14ac:dyDescent="0.25">
      <c r="A2207" s="86"/>
    </row>
    <row r="2208" spans="1:1" x14ac:dyDescent="0.25">
      <c r="A2208" s="86"/>
    </row>
    <row r="2209" spans="1:1" x14ac:dyDescent="0.25">
      <c r="A2209" s="86"/>
    </row>
    <row r="2210" spans="1:1" x14ac:dyDescent="0.25">
      <c r="A2210" s="86"/>
    </row>
    <row r="2211" spans="1:1" x14ac:dyDescent="0.25">
      <c r="A2211" s="86"/>
    </row>
    <row r="2212" spans="1:1" x14ac:dyDescent="0.25">
      <c r="A2212" s="86"/>
    </row>
    <row r="2213" spans="1:1" x14ac:dyDescent="0.25">
      <c r="A2213" s="86"/>
    </row>
    <row r="2214" spans="1:1" x14ac:dyDescent="0.25">
      <c r="A2214" s="86"/>
    </row>
    <row r="2215" spans="1:1" x14ac:dyDescent="0.25">
      <c r="A2215" s="86"/>
    </row>
    <row r="2216" spans="1:1" x14ac:dyDescent="0.25">
      <c r="A2216" s="86"/>
    </row>
    <row r="2217" spans="1:1" x14ac:dyDescent="0.25">
      <c r="A2217" s="86"/>
    </row>
    <row r="2218" spans="1:1" x14ac:dyDescent="0.25">
      <c r="A2218" s="86"/>
    </row>
    <row r="2219" spans="1:1" x14ac:dyDescent="0.25">
      <c r="A2219" s="86"/>
    </row>
    <row r="2220" spans="1:1" x14ac:dyDescent="0.25">
      <c r="A2220" s="86"/>
    </row>
    <row r="2221" spans="1:1" x14ac:dyDescent="0.25">
      <c r="A2221" s="86"/>
    </row>
    <row r="2222" spans="1:1" x14ac:dyDescent="0.25">
      <c r="A2222" s="86"/>
    </row>
    <row r="2223" spans="1:1" x14ac:dyDescent="0.25">
      <c r="A2223" s="86"/>
    </row>
    <row r="2224" spans="1:1" x14ac:dyDescent="0.25">
      <c r="A2224" s="86"/>
    </row>
    <row r="2225" spans="1:1" x14ac:dyDescent="0.25">
      <c r="A2225" s="86"/>
    </row>
    <row r="2226" spans="1:1" x14ac:dyDescent="0.25">
      <c r="A2226" s="86"/>
    </row>
    <row r="2227" spans="1:1" x14ac:dyDescent="0.25">
      <c r="A2227" s="86"/>
    </row>
    <row r="2228" spans="1:1" x14ac:dyDescent="0.25">
      <c r="A2228" s="86"/>
    </row>
    <row r="2229" spans="1:1" x14ac:dyDescent="0.25">
      <c r="A2229" s="86"/>
    </row>
    <row r="2230" spans="1:1" x14ac:dyDescent="0.25">
      <c r="A2230" s="86"/>
    </row>
    <row r="2231" spans="1:1" x14ac:dyDescent="0.25">
      <c r="A2231" s="86"/>
    </row>
    <row r="2232" spans="1:1" x14ac:dyDescent="0.25">
      <c r="A2232" s="86"/>
    </row>
    <row r="2233" spans="1:1" x14ac:dyDescent="0.25">
      <c r="A2233" s="86"/>
    </row>
    <row r="2234" spans="1:1" x14ac:dyDescent="0.25">
      <c r="A2234" s="86"/>
    </row>
    <row r="2235" spans="1:1" x14ac:dyDescent="0.25">
      <c r="A2235" s="86"/>
    </row>
    <row r="2236" spans="1:1" x14ac:dyDescent="0.25">
      <c r="A2236" s="86"/>
    </row>
    <row r="2237" spans="1:1" x14ac:dyDescent="0.25">
      <c r="A2237" s="86"/>
    </row>
    <row r="2238" spans="1:1" x14ac:dyDescent="0.25">
      <c r="A2238" s="86"/>
    </row>
    <row r="2239" spans="1:1" x14ac:dyDescent="0.25">
      <c r="A2239" s="86"/>
    </row>
    <row r="2240" spans="1:1" x14ac:dyDescent="0.25">
      <c r="A2240" s="86"/>
    </row>
    <row r="2241" spans="1:1" x14ac:dyDescent="0.25">
      <c r="A2241" s="86"/>
    </row>
    <row r="2242" spans="1:1" x14ac:dyDescent="0.25">
      <c r="A2242" s="86"/>
    </row>
    <row r="2243" spans="1:1" x14ac:dyDescent="0.25">
      <c r="A2243" s="86"/>
    </row>
    <row r="2244" spans="1:1" x14ac:dyDescent="0.25">
      <c r="A2244" s="86"/>
    </row>
    <row r="2245" spans="1:1" x14ac:dyDescent="0.25">
      <c r="A2245" s="86"/>
    </row>
    <row r="2246" spans="1:1" x14ac:dyDescent="0.25">
      <c r="A2246" s="86"/>
    </row>
    <row r="2247" spans="1:1" x14ac:dyDescent="0.25">
      <c r="A2247" s="86"/>
    </row>
    <row r="2248" spans="1:1" x14ac:dyDescent="0.25">
      <c r="A2248" s="86"/>
    </row>
    <row r="2249" spans="1:1" x14ac:dyDescent="0.25">
      <c r="A2249" s="86"/>
    </row>
    <row r="2250" spans="1:1" x14ac:dyDescent="0.25">
      <c r="A2250" s="86"/>
    </row>
    <row r="2251" spans="1:1" x14ac:dyDescent="0.25">
      <c r="A2251" s="86"/>
    </row>
    <row r="2252" spans="1:1" x14ac:dyDescent="0.25">
      <c r="A2252" s="86"/>
    </row>
    <row r="2253" spans="1:1" x14ac:dyDescent="0.25">
      <c r="A2253" s="86"/>
    </row>
    <row r="2254" spans="1:1" x14ac:dyDescent="0.25">
      <c r="A2254" s="86"/>
    </row>
    <row r="2255" spans="1:1" x14ac:dyDescent="0.25">
      <c r="A2255" s="86"/>
    </row>
    <row r="2256" spans="1:1" x14ac:dyDescent="0.25">
      <c r="A2256" s="86"/>
    </row>
    <row r="2257" spans="1:1" x14ac:dyDescent="0.25">
      <c r="A2257" s="86"/>
    </row>
    <row r="2258" spans="1:1" x14ac:dyDescent="0.25">
      <c r="A2258" s="86"/>
    </row>
    <row r="2259" spans="1:1" x14ac:dyDescent="0.25">
      <c r="A2259" s="86"/>
    </row>
    <row r="2260" spans="1:1" x14ac:dyDescent="0.25">
      <c r="A2260" s="86"/>
    </row>
    <row r="2261" spans="1:1" x14ac:dyDescent="0.25">
      <c r="A2261" s="86"/>
    </row>
    <row r="2262" spans="1:1" x14ac:dyDescent="0.25">
      <c r="A2262" s="86"/>
    </row>
    <row r="2263" spans="1:1" x14ac:dyDescent="0.25">
      <c r="A2263" s="86"/>
    </row>
    <row r="2264" spans="1:1" x14ac:dyDescent="0.25">
      <c r="A2264" s="86"/>
    </row>
    <row r="2265" spans="1:1" x14ac:dyDescent="0.25">
      <c r="A2265" s="86"/>
    </row>
    <row r="2266" spans="1:1" x14ac:dyDescent="0.25">
      <c r="A2266" s="86"/>
    </row>
    <row r="2267" spans="1:1" x14ac:dyDescent="0.25">
      <c r="A2267" s="86"/>
    </row>
    <row r="2268" spans="1:1" x14ac:dyDescent="0.25">
      <c r="A2268" s="86"/>
    </row>
    <row r="2269" spans="1:1" x14ac:dyDescent="0.25">
      <c r="A2269" s="86"/>
    </row>
    <row r="2270" spans="1:1" x14ac:dyDescent="0.25">
      <c r="A2270" s="86"/>
    </row>
    <row r="2271" spans="1:1" x14ac:dyDescent="0.25">
      <c r="A2271" s="86"/>
    </row>
    <row r="2272" spans="1:1" x14ac:dyDescent="0.25">
      <c r="A2272" s="86"/>
    </row>
    <row r="2273" spans="1:1" x14ac:dyDescent="0.25">
      <c r="A2273" s="86"/>
    </row>
    <row r="2274" spans="1:1" x14ac:dyDescent="0.25">
      <c r="A2274" s="86"/>
    </row>
    <row r="2275" spans="1:1" x14ac:dyDescent="0.25">
      <c r="A2275" s="86"/>
    </row>
    <row r="2276" spans="1:1" x14ac:dyDescent="0.25">
      <c r="A2276" s="86"/>
    </row>
    <row r="2277" spans="1:1" x14ac:dyDescent="0.25">
      <c r="A2277" s="86"/>
    </row>
    <row r="2278" spans="1:1" x14ac:dyDescent="0.25">
      <c r="A2278" s="86"/>
    </row>
    <row r="2279" spans="1:1" x14ac:dyDescent="0.25">
      <c r="A2279" s="86"/>
    </row>
    <row r="2280" spans="1:1" x14ac:dyDescent="0.25">
      <c r="A2280" s="86"/>
    </row>
    <row r="2281" spans="1:1" x14ac:dyDescent="0.25">
      <c r="A2281" s="86"/>
    </row>
    <row r="2282" spans="1:1" x14ac:dyDescent="0.25">
      <c r="A2282" s="86"/>
    </row>
    <row r="2283" spans="1:1" x14ac:dyDescent="0.25">
      <c r="A2283" s="86"/>
    </row>
    <row r="2284" spans="1:1" x14ac:dyDescent="0.25">
      <c r="A2284" s="86"/>
    </row>
    <row r="2285" spans="1:1" x14ac:dyDescent="0.25">
      <c r="A2285" s="86"/>
    </row>
    <row r="2286" spans="1:1" x14ac:dyDescent="0.25">
      <c r="A2286" s="86"/>
    </row>
    <row r="2287" spans="1:1" x14ac:dyDescent="0.25">
      <c r="A2287" s="86"/>
    </row>
    <row r="2288" spans="1:1" x14ac:dyDescent="0.25">
      <c r="A2288" s="86"/>
    </row>
    <row r="2289" spans="1:1" x14ac:dyDescent="0.25">
      <c r="A2289" s="86"/>
    </row>
    <row r="2290" spans="1:1" x14ac:dyDescent="0.25">
      <c r="A2290" s="86"/>
    </row>
    <row r="2291" spans="1:1" x14ac:dyDescent="0.25">
      <c r="A2291" s="86"/>
    </row>
    <row r="2292" spans="1:1" x14ac:dyDescent="0.25">
      <c r="A2292" s="86"/>
    </row>
    <row r="2293" spans="1:1" x14ac:dyDescent="0.25">
      <c r="A2293" s="86"/>
    </row>
    <row r="2294" spans="1:1" x14ac:dyDescent="0.25">
      <c r="A2294" s="86"/>
    </row>
    <row r="2295" spans="1:1" x14ac:dyDescent="0.25">
      <c r="A2295" s="86"/>
    </row>
    <row r="2296" spans="1:1" x14ac:dyDescent="0.25">
      <c r="A2296" s="86"/>
    </row>
    <row r="2297" spans="1:1" x14ac:dyDescent="0.25">
      <c r="A2297" s="86"/>
    </row>
    <row r="2298" spans="1:1" x14ac:dyDescent="0.25">
      <c r="A2298" s="86"/>
    </row>
    <row r="2299" spans="1:1" x14ac:dyDescent="0.25">
      <c r="A2299" s="86"/>
    </row>
    <row r="2300" spans="1:1" x14ac:dyDescent="0.25">
      <c r="A2300" s="86"/>
    </row>
    <row r="2301" spans="1:1" x14ac:dyDescent="0.25">
      <c r="A2301" s="86"/>
    </row>
    <row r="2302" spans="1:1" x14ac:dyDescent="0.25">
      <c r="A2302" s="86"/>
    </row>
    <row r="2303" spans="1:1" x14ac:dyDescent="0.25">
      <c r="A2303" s="86"/>
    </row>
    <row r="2304" spans="1:1" x14ac:dyDescent="0.25">
      <c r="A2304" s="86"/>
    </row>
    <row r="2305" spans="1:1" x14ac:dyDescent="0.25">
      <c r="A2305" s="86"/>
    </row>
    <row r="2306" spans="1:1" x14ac:dyDescent="0.25">
      <c r="A2306" s="86"/>
    </row>
    <row r="2307" spans="1:1" x14ac:dyDescent="0.25">
      <c r="A2307" s="86"/>
    </row>
    <row r="2308" spans="1:1" x14ac:dyDescent="0.25">
      <c r="A2308" s="86"/>
    </row>
    <row r="2309" spans="1:1" x14ac:dyDescent="0.25">
      <c r="A2309" s="86"/>
    </row>
    <row r="2310" spans="1:1" x14ac:dyDescent="0.25">
      <c r="A2310" s="86"/>
    </row>
    <row r="2311" spans="1:1" x14ac:dyDescent="0.25">
      <c r="A2311" s="86"/>
    </row>
    <row r="2312" spans="1:1" x14ac:dyDescent="0.25">
      <c r="A2312" s="86"/>
    </row>
    <row r="2313" spans="1:1" x14ac:dyDescent="0.25">
      <c r="A2313" s="86"/>
    </row>
    <row r="2314" spans="1:1" x14ac:dyDescent="0.25">
      <c r="A2314" s="86"/>
    </row>
    <row r="2315" spans="1:1" x14ac:dyDescent="0.25">
      <c r="A2315" s="86"/>
    </row>
    <row r="2316" spans="1:1" x14ac:dyDescent="0.25">
      <c r="A2316" s="86"/>
    </row>
    <row r="2317" spans="1:1" x14ac:dyDescent="0.25">
      <c r="A2317" s="86"/>
    </row>
    <row r="2318" spans="1:1" x14ac:dyDescent="0.25">
      <c r="A2318" s="86"/>
    </row>
    <row r="2319" spans="1:1" x14ac:dyDescent="0.25">
      <c r="A2319" s="86"/>
    </row>
    <row r="2320" spans="1:1" x14ac:dyDescent="0.25">
      <c r="A2320" s="86"/>
    </row>
    <row r="2321" spans="1:1" x14ac:dyDescent="0.25">
      <c r="A2321" s="86"/>
    </row>
    <row r="2322" spans="1:1" x14ac:dyDescent="0.25">
      <c r="A2322" s="86"/>
    </row>
    <row r="2323" spans="1:1" x14ac:dyDescent="0.25">
      <c r="A2323" s="86"/>
    </row>
    <row r="2324" spans="1:1" x14ac:dyDescent="0.25">
      <c r="A2324" s="86"/>
    </row>
    <row r="2325" spans="1:1" x14ac:dyDescent="0.25">
      <c r="A2325" s="86"/>
    </row>
    <row r="2326" spans="1:1" x14ac:dyDescent="0.25">
      <c r="A2326" s="86"/>
    </row>
    <row r="2327" spans="1:1" x14ac:dyDescent="0.25">
      <c r="A2327" s="86"/>
    </row>
    <row r="2328" spans="1:1" x14ac:dyDescent="0.25">
      <c r="A2328" s="86"/>
    </row>
    <row r="2329" spans="1:1" x14ac:dyDescent="0.25">
      <c r="A2329" s="86"/>
    </row>
    <row r="2330" spans="1:1" x14ac:dyDescent="0.25">
      <c r="A2330" s="86"/>
    </row>
    <row r="2331" spans="1:1" x14ac:dyDescent="0.25">
      <c r="A2331" s="86"/>
    </row>
    <row r="2332" spans="1:1" x14ac:dyDescent="0.25">
      <c r="A2332" s="86"/>
    </row>
    <row r="2333" spans="1:1" x14ac:dyDescent="0.25">
      <c r="A2333" s="86"/>
    </row>
    <row r="2334" spans="1:1" x14ac:dyDescent="0.25">
      <c r="A2334" s="86"/>
    </row>
    <row r="2335" spans="1:1" x14ac:dyDescent="0.25">
      <c r="A2335" s="86"/>
    </row>
    <row r="2336" spans="1:1" x14ac:dyDescent="0.25">
      <c r="A2336" s="86"/>
    </row>
    <row r="2337" spans="1:1" x14ac:dyDescent="0.25">
      <c r="A2337" s="86"/>
    </row>
    <row r="2338" spans="1:1" x14ac:dyDescent="0.25">
      <c r="A2338" s="86"/>
    </row>
    <row r="2339" spans="1:1" x14ac:dyDescent="0.25">
      <c r="A2339" s="86"/>
    </row>
    <row r="2340" spans="1:1" x14ac:dyDescent="0.25">
      <c r="A2340" s="86"/>
    </row>
    <row r="2341" spans="1:1" x14ac:dyDescent="0.25">
      <c r="A2341" s="86"/>
    </row>
    <row r="2342" spans="1:1" x14ac:dyDescent="0.25">
      <c r="A2342" s="86"/>
    </row>
    <row r="2343" spans="1:1" x14ac:dyDescent="0.25">
      <c r="A2343" s="86"/>
    </row>
    <row r="2344" spans="1:1" x14ac:dyDescent="0.25">
      <c r="A2344" s="86"/>
    </row>
    <row r="2345" spans="1:1" x14ac:dyDescent="0.25">
      <c r="A2345" s="86"/>
    </row>
    <row r="2346" spans="1:1" x14ac:dyDescent="0.25">
      <c r="A2346" s="86"/>
    </row>
    <row r="2347" spans="1:1" x14ac:dyDescent="0.25">
      <c r="A2347" s="86"/>
    </row>
    <row r="2348" spans="1:1" x14ac:dyDescent="0.25">
      <c r="A2348" s="86"/>
    </row>
    <row r="2349" spans="1:1" x14ac:dyDescent="0.25">
      <c r="A2349" s="86"/>
    </row>
    <row r="2350" spans="1:1" x14ac:dyDescent="0.25">
      <c r="A2350" s="86"/>
    </row>
    <row r="2351" spans="1:1" x14ac:dyDescent="0.25">
      <c r="A2351" s="86"/>
    </row>
    <row r="2352" spans="1:1" x14ac:dyDescent="0.25">
      <c r="A2352" s="86"/>
    </row>
    <row r="2353" spans="1:1" x14ac:dyDescent="0.25">
      <c r="A2353" s="86"/>
    </row>
    <row r="2354" spans="1:1" x14ac:dyDescent="0.25">
      <c r="A2354" s="86"/>
    </row>
    <row r="2355" spans="1:1" x14ac:dyDescent="0.25">
      <c r="A2355" s="86"/>
    </row>
    <row r="2356" spans="1:1" x14ac:dyDescent="0.25">
      <c r="A2356" s="86"/>
    </row>
    <row r="2357" spans="1:1" x14ac:dyDescent="0.25">
      <c r="A2357" s="86"/>
    </row>
    <row r="2358" spans="1:1" x14ac:dyDescent="0.25">
      <c r="A2358" s="86"/>
    </row>
    <row r="2359" spans="1:1" x14ac:dyDescent="0.25">
      <c r="A2359" s="86"/>
    </row>
    <row r="2360" spans="1:1" x14ac:dyDescent="0.25">
      <c r="A2360" s="86"/>
    </row>
    <row r="2361" spans="1:1" x14ac:dyDescent="0.25">
      <c r="A2361" s="86"/>
    </row>
    <row r="2362" spans="1:1" x14ac:dyDescent="0.25">
      <c r="A2362" s="86"/>
    </row>
    <row r="2363" spans="1:1" x14ac:dyDescent="0.25">
      <c r="A2363" s="86"/>
    </row>
    <row r="2364" spans="1:1" x14ac:dyDescent="0.25">
      <c r="A2364" s="86"/>
    </row>
    <row r="2365" spans="1:1" x14ac:dyDescent="0.25">
      <c r="A2365" s="86"/>
    </row>
    <row r="2366" spans="1:1" x14ac:dyDescent="0.25">
      <c r="A2366" s="86"/>
    </row>
    <row r="2367" spans="1:1" x14ac:dyDescent="0.25">
      <c r="A2367" s="86"/>
    </row>
    <row r="2368" spans="1:1" x14ac:dyDescent="0.25">
      <c r="A2368" s="86"/>
    </row>
    <row r="2369" spans="1:1" x14ac:dyDescent="0.25">
      <c r="A2369" s="86"/>
    </row>
    <row r="2370" spans="1:1" x14ac:dyDescent="0.25">
      <c r="A2370" s="86"/>
    </row>
    <row r="2371" spans="1:1" x14ac:dyDescent="0.25">
      <c r="A2371" s="86"/>
    </row>
    <row r="2372" spans="1:1" x14ac:dyDescent="0.25">
      <c r="A2372" s="86"/>
    </row>
    <row r="2373" spans="1:1" x14ac:dyDescent="0.25">
      <c r="A2373" s="86"/>
    </row>
    <row r="2374" spans="1:1" x14ac:dyDescent="0.25">
      <c r="A2374" s="86"/>
    </row>
    <row r="2375" spans="1:1" x14ac:dyDescent="0.25">
      <c r="A2375" s="86"/>
    </row>
    <row r="2376" spans="1:1" x14ac:dyDescent="0.25">
      <c r="A2376" s="86"/>
    </row>
    <row r="2377" spans="1:1" x14ac:dyDescent="0.25">
      <c r="A2377" s="86"/>
    </row>
    <row r="2378" spans="1:1" x14ac:dyDescent="0.25">
      <c r="A2378" s="86"/>
    </row>
    <row r="2379" spans="1:1" x14ac:dyDescent="0.25">
      <c r="A2379" s="86"/>
    </row>
    <row r="2380" spans="1:1" x14ac:dyDescent="0.25">
      <c r="A2380" s="86"/>
    </row>
    <row r="2381" spans="1:1" x14ac:dyDescent="0.25">
      <c r="A2381" s="86"/>
    </row>
    <row r="2382" spans="1:1" x14ac:dyDescent="0.25">
      <c r="A2382" s="86"/>
    </row>
    <row r="2383" spans="1:1" x14ac:dyDescent="0.25">
      <c r="A2383" s="86"/>
    </row>
    <row r="2384" spans="1:1" x14ac:dyDescent="0.25">
      <c r="A2384" s="86"/>
    </row>
    <row r="2385" spans="1:1" x14ac:dyDescent="0.25">
      <c r="A2385" s="86"/>
    </row>
    <row r="2386" spans="1:1" x14ac:dyDescent="0.25">
      <c r="A2386" s="86"/>
    </row>
    <row r="2387" spans="1:1" x14ac:dyDescent="0.25">
      <c r="A2387" s="86"/>
    </row>
    <row r="2388" spans="1:1" x14ac:dyDescent="0.25">
      <c r="A2388" s="86"/>
    </row>
    <row r="2389" spans="1:1" x14ac:dyDescent="0.25">
      <c r="A2389" s="86"/>
    </row>
    <row r="2390" spans="1:1" x14ac:dyDescent="0.25">
      <c r="A2390" s="86"/>
    </row>
    <row r="2391" spans="1:1" x14ac:dyDescent="0.25">
      <c r="A2391" s="86"/>
    </row>
    <row r="2392" spans="1:1" x14ac:dyDescent="0.25">
      <c r="A2392" s="86"/>
    </row>
    <row r="2393" spans="1:1" x14ac:dyDescent="0.25">
      <c r="A2393" s="86"/>
    </row>
    <row r="2394" spans="1:1" x14ac:dyDescent="0.25">
      <c r="A2394" s="86"/>
    </row>
    <row r="2395" spans="1:1" x14ac:dyDescent="0.25">
      <c r="A2395" s="86"/>
    </row>
    <row r="2396" spans="1:1" x14ac:dyDescent="0.25">
      <c r="A2396" s="86"/>
    </row>
    <row r="2397" spans="1:1" x14ac:dyDescent="0.25">
      <c r="A2397" s="86"/>
    </row>
    <row r="2398" spans="1:1" x14ac:dyDescent="0.25">
      <c r="A2398" s="86"/>
    </row>
    <row r="2399" spans="1:1" x14ac:dyDescent="0.25">
      <c r="A2399" s="86"/>
    </row>
    <row r="2400" spans="1:1" x14ac:dyDescent="0.25">
      <c r="A2400" s="86"/>
    </row>
    <row r="2401" spans="1:1" x14ac:dyDescent="0.25">
      <c r="A2401" s="86"/>
    </row>
    <row r="2402" spans="1:1" x14ac:dyDescent="0.25">
      <c r="A2402" s="86"/>
    </row>
    <row r="2403" spans="1:1" x14ac:dyDescent="0.25">
      <c r="A2403" s="86"/>
    </row>
    <row r="2404" spans="1:1" x14ac:dyDescent="0.25">
      <c r="A2404" s="86"/>
    </row>
    <row r="2405" spans="1:1" x14ac:dyDescent="0.25">
      <c r="A2405" s="86"/>
    </row>
    <row r="2406" spans="1:1" x14ac:dyDescent="0.25">
      <c r="A2406" s="86"/>
    </row>
    <row r="2407" spans="1:1" x14ac:dyDescent="0.25">
      <c r="A2407" s="86"/>
    </row>
    <row r="2408" spans="1:1" x14ac:dyDescent="0.25">
      <c r="A2408" s="86"/>
    </row>
    <row r="2409" spans="1:1" x14ac:dyDescent="0.25">
      <c r="A2409" s="86"/>
    </row>
    <row r="2410" spans="1:1" x14ac:dyDescent="0.25">
      <c r="A2410" s="86"/>
    </row>
    <row r="2411" spans="1:1" x14ac:dyDescent="0.25">
      <c r="A2411" s="86"/>
    </row>
    <row r="2412" spans="1:1" x14ac:dyDescent="0.25">
      <c r="A2412" s="86"/>
    </row>
    <row r="2413" spans="1:1" x14ac:dyDescent="0.25">
      <c r="A2413" s="86"/>
    </row>
    <row r="2414" spans="1:1" x14ac:dyDescent="0.25">
      <c r="A2414" s="86"/>
    </row>
    <row r="2415" spans="1:1" x14ac:dyDescent="0.25">
      <c r="A2415" s="86"/>
    </row>
    <row r="2416" spans="1:1" x14ac:dyDescent="0.25">
      <c r="A2416" s="86"/>
    </row>
    <row r="2417" spans="1:1" x14ac:dyDescent="0.25">
      <c r="A2417" s="86"/>
    </row>
    <row r="2418" spans="1:1" x14ac:dyDescent="0.25">
      <c r="A2418" s="86"/>
    </row>
    <row r="2419" spans="1:1" x14ac:dyDescent="0.25">
      <c r="A2419" s="86"/>
    </row>
    <row r="2420" spans="1:1" x14ac:dyDescent="0.25">
      <c r="A2420" s="86"/>
    </row>
    <row r="2421" spans="1:1" x14ac:dyDescent="0.25">
      <c r="A2421" s="86"/>
    </row>
    <row r="2422" spans="1:1" x14ac:dyDescent="0.25">
      <c r="A2422" s="86"/>
    </row>
    <row r="2423" spans="1:1" x14ac:dyDescent="0.25">
      <c r="A2423" s="86"/>
    </row>
    <row r="2424" spans="1:1" x14ac:dyDescent="0.25">
      <c r="A2424" s="86"/>
    </row>
    <row r="2425" spans="1:1" x14ac:dyDescent="0.25">
      <c r="A2425" s="86"/>
    </row>
    <row r="2426" spans="1:1" x14ac:dyDescent="0.25">
      <c r="A2426" s="86"/>
    </row>
    <row r="2427" spans="1:1" x14ac:dyDescent="0.25">
      <c r="A2427" s="86"/>
    </row>
    <row r="2428" spans="1:1" x14ac:dyDescent="0.25">
      <c r="A2428" s="86"/>
    </row>
    <row r="2429" spans="1:1" x14ac:dyDescent="0.25">
      <c r="A2429" s="86"/>
    </row>
    <row r="2430" spans="1:1" x14ac:dyDescent="0.25">
      <c r="A2430" s="86"/>
    </row>
    <row r="2431" spans="1:1" x14ac:dyDescent="0.25">
      <c r="A2431" s="86"/>
    </row>
    <row r="2432" spans="1:1" x14ac:dyDescent="0.25">
      <c r="A2432" s="86"/>
    </row>
    <row r="2433" spans="1:1" x14ac:dyDescent="0.25">
      <c r="A2433" s="86"/>
    </row>
    <row r="2434" spans="1:1" x14ac:dyDescent="0.25">
      <c r="A2434" s="86"/>
    </row>
    <row r="2435" spans="1:1" x14ac:dyDescent="0.25">
      <c r="A2435" s="86"/>
    </row>
    <row r="2436" spans="1:1" x14ac:dyDescent="0.25">
      <c r="A2436" s="86"/>
    </row>
    <row r="2437" spans="1:1" x14ac:dyDescent="0.25">
      <c r="A2437" s="86"/>
    </row>
    <row r="2438" spans="1:1" x14ac:dyDescent="0.25">
      <c r="A2438" s="86"/>
    </row>
    <row r="2439" spans="1:1" x14ac:dyDescent="0.25">
      <c r="A2439" s="86"/>
    </row>
    <row r="2440" spans="1:1" x14ac:dyDescent="0.25">
      <c r="A2440" s="86"/>
    </row>
    <row r="2441" spans="1:1" x14ac:dyDescent="0.25">
      <c r="A2441" s="86"/>
    </row>
    <row r="2442" spans="1:1" x14ac:dyDescent="0.25">
      <c r="A2442" s="86"/>
    </row>
    <row r="2443" spans="1:1" x14ac:dyDescent="0.25">
      <c r="A2443" s="86"/>
    </row>
    <row r="2444" spans="1:1" x14ac:dyDescent="0.25">
      <c r="A2444" s="86"/>
    </row>
    <row r="2445" spans="1:1" x14ac:dyDescent="0.25">
      <c r="A2445" s="86"/>
    </row>
    <row r="2446" spans="1:1" x14ac:dyDescent="0.25">
      <c r="A2446" s="86"/>
    </row>
    <row r="2447" spans="1:1" x14ac:dyDescent="0.25">
      <c r="A2447" s="86"/>
    </row>
    <row r="2448" spans="1:1" x14ac:dyDescent="0.25">
      <c r="A2448" s="86"/>
    </row>
    <row r="2449" spans="1:1" x14ac:dyDescent="0.25">
      <c r="A2449" s="86"/>
    </row>
    <row r="2450" spans="1:1" x14ac:dyDescent="0.25">
      <c r="A2450" s="86"/>
    </row>
    <row r="2451" spans="1:1" x14ac:dyDescent="0.25">
      <c r="A2451" s="86"/>
    </row>
    <row r="2452" spans="1:1" x14ac:dyDescent="0.25">
      <c r="A2452" s="86"/>
    </row>
    <row r="2453" spans="1:1" x14ac:dyDescent="0.25">
      <c r="A2453" s="86"/>
    </row>
    <row r="2454" spans="1:1" x14ac:dyDescent="0.25">
      <c r="A2454" s="86"/>
    </row>
    <row r="2455" spans="1:1" x14ac:dyDescent="0.25">
      <c r="A2455" s="86"/>
    </row>
    <row r="2456" spans="1:1" x14ac:dyDescent="0.25">
      <c r="A2456" s="86"/>
    </row>
    <row r="2457" spans="1:1" x14ac:dyDescent="0.25">
      <c r="A2457" s="86"/>
    </row>
    <row r="2458" spans="1:1" x14ac:dyDescent="0.25">
      <c r="A2458" s="86"/>
    </row>
    <row r="2459" spans="1:1" x14ac:dyDescent="0.25">
      <c r="A2459" s="86"/>
    </row>
    <row r="2460" spans="1:1" x14ac:dyDescent="0.25">
      <c r="A2460" s="86"/>
    </row>
    <row r="2461" spans="1:1" x14ac:dyDescent="0.25">
      <c r="A2461" s="86"/>
    </row>
    <row r="2462" spans="1:1" x14ac:dyDescent="0.25">
      <c r="A2462" s="86"/>
    </row>
    <row r="2463" spans="1:1" x14ac:dyDescent="0.25">
      <c r="A2463" s="86"/>
    </row>
    <row r="2464" spans="1:1" x14ac:dyDescent="0.25">
      <c r="A2464" s="86"/>
    </row>
    <row r="2465" spans="1:1" x14ac:dyDescent="0.25">
      <c r="A2465" s="86"/>
    </row>
    <row r="2466" spans="1:1" x14ac:dyDescent="0.25">
      <c r="A2466" s="86"/>
    </row>
    <row r="2467" spans="1:1" x14ac:dyDescent="0.25">
      <c r="A2467" s="86"/>
    </row>
    <row r="2468" spans="1:1" x14ac:dyDescent="0.25">
      <c r="A2468" s="86"/>
    </row>
    <row r="2469" spans="1:1" x14ac:dyDescent="0.25">
      <c r="A2469" s="86"/>
    </row>
    <row r="2470" spans="1:1" x14ac:dyDescent="0.25">
      <c r="A2470" s="86"/>
    </row>
    <row r="2471" spans="1:1" x14ac:dyDescent="0.25">
      <c r="A2471" s="86"/>
    </row>
    <row r="2472" spans="1:1" x14ac:dyDescent="0.25">
      <c r="A2472" s="86"/>
    </row>
    <row r="2473" spans="1:1" x14ac:dyDescent="0.25">
      <c r="A2473" s="86"/>
    </row>
    <row r="2474" spans="1:1" x14ac:dyDescent="0.25">
      <c r="A2474" s="86"/>
    </row>
    <row r="2475" spans="1:1" x14ac:dyDescent="0.25">
      <c r="A2475" s="86"/>
    </row>
    <row r="2476" spans="1:1" x14ac:dyDescent="0.25">
      <c r="A2476" s="86"/>
    </row>
    <row r="2477" spans="1:1" x14ac:dyDescent="0.25">
      <c r="A2477" s="86"/>
    </row>
    <row r="2478" spans="1:1" x14ac:dyDescent="0.25">
      <c r="A2478" s="86"/>
    </row>
    <row r="2479" spans="1:1" x14ac:dyDescent="0.25">
      <c r="A2479" s="86"/>
    </row>
    <row r="2480" spans="1:1" x14ac:dyDescent="0.25">
      <c r="A2480" s="86"/>
    </row>
    <row r="2481" spans="1:1" x14ac:dyDescent="0.25">
      <c r="A2481" s="86"/>
    </row>
    <row r="2482" spans="1:1" x14ac:dyDescent="0.25">
      <c r="A2482" s="86"/>
    </row>
    <row r="2483" spans="1:1" x14ac:dyDescent="0.25">
      <c r="A2483" s="86"/>
    </row>
    <row r="2484" spans="1:1" x14ac:dyDescent="0.25">
      <c r="A2484" s="86"/>
    </row>
    <row r="2485" spans="1:1" x14ac:dyDescent="0.25">
      <c r="A2485" s="86"/>
    </row>
    <row r="2486" spans="1:1" x14ac:dyDescent="0.25">
      <c r="A2486" s="86"/>
    </row>
    <row r="2487" spans="1:1" x14ac:dyDescent="0.25">
      <c r="A2487" s="86"/>
    </row>
    <row r="2488" spans="1:1" x14ac:dyDescent="0.25">
      <c r="A2488" s="86"/>
    </row>
    <row r="2489" spans="1:1" x14ac:dyDescent="0.25">
      <c r="A2489" s="86"/>
    </row>
    <row r="2490" spans="1:1" x14ac:dyDescent="0.25">
      <c r="A2490" s="86"/>
    </row>
    <row r="2491" spans="1:1" x14ac:dyDescent="0.25">
      <c r="A2491" s="86"/>
    </row>
    <row r="2492" spans="1:1" x14ac:dyDescent="0.25">
      <c r="A2492" s="86"/>
    </row>
    <row r="2493" spans="1:1" x14ac:dyDescent="0.25">
      <c r="A2493" s="86"/>
    </row>
    <row r="2494" spans="1:1" x14ac:dyDescent="0.25">
      <c r="A2494" s="86"/>
    </row>
    <row r="2495" spans="1:1" x14ac:dyDescent="0.25">
      <c r="A2495" s="86"/>
    </row>
    <row r="2496" spans="1:1" x14ac:dyDescent="0.25">
      <c r="A2496" s="86"/>
    </row>
    <row r="2497" spans="1:1" x14ac:dyDescent="0.25">
      <c r="A2497" s="86"/>
    </row>
    <row r="2498" spans="1:1" x14ac:dyDescent="0.25">
      <c r="A2498" s="86"/>
    </row>
    <row r="2499" spans="1:1" x14ac:dyDescent="0.25">
      <c r="A2499" s="86"/>
    </row>
    <row r="2500" spans="1:1" x14ac:dyDescent="0.25">
      <c r="A2500" s="86"/>
    </row>
    <row r="2501" spans="1:1" x14ac:dyDescent="0.25">
      <c r="A2501" s="86"/>
    </row>
    <row r="2502" spans="1:1" x14ac:dyDescent="0.25">
      <c r="A2502" s="86"/>
    </row>
    <row r="2503" spans="1:1" x14ac:dyDescent="0.25">
      <c r="A2503" s="86"/>
    </row>
    <row r="2504" spans="1:1" x14ac:dyDescent="0.25">
      <c r="A2504" s="86"/>
    </row>
    <row r="2505" spans="1:1" x14ac:dyDescent="0.25">
      <c r="A2505" s="86"/>
    </row>
    <row r="2506" spans="1:1" x14ac:dyDescent="0.25">
      <c r="A2506" s="86"/>
    </row>
    <row r="2507" spans="1:1" x14ac:dyDescent="0.25">
      <c r="A2507" s="86"/>
    </row>
    <row r="2508" spans="1:1" x14ac:dyDescent="0.25">
      <c r="A2508" s="86"/>
    </row>
    <row r="2509" spans="1:1" x14ac:dyDescent="0.25">
      <c r="A2509" s="86"/>
    </row>
    <row r="2510" spans="1:1" x14ac:dyDescent="0.25">
      <c r="A2510" s="86"/>
    </row>
    <row r="2511" spans="1:1" x14ac:dyDescent="0.25">
      <c r="A2511" s="86"/>
    </row>
    <row r="2512" spans="1:1" x14ac:dyDescent="0.25">
      <c r="A2512" s="86"/>
    </row>
    <row r="2513" spans="1:1" x14ac:dyDescent="0.25">
      <c r="A2513" s="86"/>
    </row>
    <row r="2514" spans="1:1" x14ac:dyDescent="0.25">
      <c r="A2514" s="86"/>
    </row>
    <row r="2515" spans="1:1" x14ac:dyDescent="0.25">
      <c r="A2515" s="86"/>
    </row>
    <row r="2516" spans="1:1" x14ac:dyDescent="0.25">
      <c r="A2516" s="86"/>
    </row>
    <row r="2517" spans="1:1" x14ac:dyDescent="0.25">
      <c r="A2517" s="86"/>
    </row>
    <row r="2518" spans="1:1" x14ac:dyDescent="0.25">
      <c r="A2518" s="86"/>
    </row>
    <row r="2519" spans="1:1" x14ac:dyDescent="0.25">
      <c r="A2519" s="86"/>
    </row>
    <row r="2520" spans="1:1" x14ac:dyDescent="0.25">
      <c r="A2520" s="86"/>
    </row>
    <row r="2521" spans="1:1" x14ac:dyDescent="0.25">
      <c r="A2521" s="86"/>
    </row>
    <row r="2522" spans="1:1" x14ac:dyDescent="0.25">
      <c r="A2522" s="86"/>
    </row>
    <row r="2523" spans="1:1" x14ac:dyDescent="0.25">
      <c r="A2523" s="86"/>
    </row>
    <row r="2524" spans="1:1" x14ac:dyDescent="0.25">
      <c r="A2524" s="86"/>
    </row>
    <row r="2525" spans="1:1" x14ac:dyDescent="0.25">
      <c r="A2525" s="86"/>
    </row>
    <row r="2526" spans="1:1" x14ac:dyDescent="0.25">
      <c r="A2526" s="86"/>
    </row>
    <row r="2527" spans="1:1" x14ac:dyDescent="0.25">
      <c r="A2527" s="86"/>
    </row>
    <row r="2528" spans="1:1" x14ac:dyDescent="0.25">
      <c r="A2528" s="86"/>
    </row>
    <row r="2529" spans="1:1" x14ac:dyDescent="0.25">
      <c r="A2529" s="86"/>
    </row>
    <row r="2530" spans="1:1" x14ac:dyDescent="0.25">
      <c r="A2530" s="86"/>
    </row>
    <row r="2531" spans="1:1" x14ac:dyDescent="0.25">
      <c r="A2531" s="86"/>
    </row>
    <row r="2532" spans="1:1" x14ac:dyDescent="0.25">
      <c r="A2532" s="86"/>
    </row>
    <row r="2533" spans="1:1" x14ac:dyDescent="0.25">
      <c r="A2533" s="86"/>
    </row>
    <row r="2534" spans="1:1" x14ac:dyDescent="0.25">
      <c r="A2534" s="86"/>
    </row>
    <row r="2535" spans="1:1" x14ac:dyDescent="0.25">
      <c r="A2535" s="86"/>
    </row>
    <row r="2536" spans="1:1" x14ac:dyDescent="0.25">
      <c r="A2536" s="86"/>
    </row>
    <row r="2537" spans="1:1" x14ac:dyDescent="0.25">
      <c r="A2537" s="86"/>
    </row>
    <row r="2538" spans="1:1" x14ac:dyDescent="0.25">
      <c r="A2538" s="86"/>
    </row>
    <row r="2539" spans="1:1" x14ac:dyDescent="0.25">
      <c r="A2539" s="86"/>
    </row>
    <row r="2540" spans="1:1" x14ac:dyDescent="0.25">
      <c r="A2540" s="86"/>
    </row>
    <row r="2541" spans="1:1" x14ac:dyDescent="0.25">
      <c r="A2541" s="86"/>
    </row>
    <row r="2542" spans="1:1" x14ac:dyDescent="0.25">
      <c r="A2542" s="86"/>
    </row>
    <row r="2543" spans="1:1" x14ac:dyDescent="0.25">
      <c r="A2543" s="86"/>
    </row>
    <row r="2544" spans="1:1" x14ac:dyDescent="0.25">
      <c r="A2544" s="86"/>
    </row>
    <row r="2545" spans="1:1" x14ac:dyDescent="0.25">
      <c r="A2545" s="86"/>
    </row>
    <row r="2546" spans="1:1" x14ac:dyDescent="0.25">
      <c r="A2546" s="86"/>
    </row>
    <row r="2547" spans="1:1" x14ac:dyDescent="0.25">
      <c r="A2547" s="86"/>
    </row>
    <row r="2548" spans="1:1" x14ac:dyDescent="0.25">
      <c r="A2548" s="86"/>
    </row>
    <row r="2549" spans="1:1" x14ac:dyDescent="0.25">
      <c r="A2549" s="86"/>
    </row>
    <row r="2550" spans="1:1" x14ac:dyDescent="0.25">
      <c r="A2550" s="86"/>
    </row>
    <row r="2551" spans="1:1" x14ac:dyDescent="0.25">
      <c r="A2551" s="86"/>
    </row>
    <row r="2552" spans="1:1" x14ac:dyDescent="0.25">
      <c r="A2552" s="86"/>
    </row>
    <row r="2553" spans="1:1" x14ac:dyDescent="0.25">
      <c r="A2553" s="86"/>
    </row>
    <row r="2554" spans="1:1" x14ac:dyDescent="0.25">
      <c r="A2554" s="86"/>
    </row>
    <row r="2555" spans="1:1" x14ac:dyDescent="0.25">
      <c r="A2555" s="86"/>
    </row>
    <row r="2556" spans="1:1" x14ac:dyDescent="0.25">
      <c r="A2556" s="86"/>
    </row>
    <row r="2557" spans="1:1" x14ac:dyDescent="0.25">
      <c r="A2557" s="86"/>
    </row>
    <row r="2558" spans="1:1" x14ac:dyDescent="0.25">
      <c r="A2558" s="86"/>
    </row>
    <row r="2559" spans="1:1" x14ac:dyDescent="0.25">
      <c r="A2559" s="86"/>
    </row>
    <row r="2560" spans="1:1" x14ac:dyDescent="0.25">
      <c r="A2560" s="86"/>
    </row>
    <row r="2561" spans="1:1" x14ac:dyDescent="0.25">
      <c r="A2561" s="86"/>
    </row>
    <row r="2562" spans="1:1" x14ac:dyDescent="0.25">
      <c r="A2562" s="86"/>
    </row>
    <row r="2563" spans="1:1" x14ac:dyDescent="0.25">
      <c r="A2563" s="86"/>
    </row>
    <row r="2564" spans="1:1" x14ac:dyDescent="0.25">
      <c r="A2564" s="86"/>
    </row>
    <row r="2565" spans="1:1" x14ac:dyDescent="0.25">
      <c r="A2565" s="86"/>
    </row>
    <row r="2566" spans="1:1" x14ac:dyDescent="0.25">
      <c r="A2566" s="86"/>
    </row>
    <row r="2567" spans="1:1" x14ac:dyDescent="0.25">
      <c r="A2567" s="86"/>
    </row>
    <row r="2568" spans="1:1" x14ac:dyDescent="0.25">
      <c r="A2568" s="86"/>
    </row>
    <row r="2569" spans="1:1" x14ac:dyDescent="0.25">
      <c r="A2569" s="86"/>
    </row>
    <row r="2570" spans="1:1" x14ac:dyDescent="0.25">
      <c r="A2570" s="86"/>
    </row>
    <row r="2571" spans="1:1" x14ac:dyDescent="0.25">
      <c r="A2571" s="86"/>
    </row>
    <row r="2572" spans="1:1" x14ac:dyDescent="0.25">
      <c r="A2572" s="86"/>
    </row>
    <row r="2573" spans="1:1" x14ac:dyDescent="0.25">
      <c r="A2573" s="86"/>
    </row>
    <row r="2574" spans="1:1" x14ac:dyDescent="0.25">
      <c r="A2574" s="86"/>
    </row>
    <row r="2575" spans="1:1" x14ac:dyDescent="0.25">
      <c r="A2575" s="86"/>
    </row>
    <row r="2576" spans="1:1" x14ac:dyDescent="0.25">
      <c r="A2576" s="86"/>
    </row>
    <row r="2577" spans="1:1" x14ac:dyDescent="0.25">
      <c r="A2577" s="86"/>
    </row>
    <row r="2578" spans="1:1" x14ac:dyDescent="0.25">
      <c r="A2578" s="86"/>
    </row>
    <row r="2579" spans="1:1" x14ac:dyDescent="0.25">
      <c r="A2579" s="86"/>
    </row>
    <row r="2580" spans="1:1" x14ac:dyDescent="0.25">
      <c r="A2580" s="86"/>
    </row>
    <row r="2581" spans="1:1" x14ac:dyDescent="0.25">
      <c r="A2581" s="86"/>
    </row>
    <row r="2582" spans="1:1" x14ac:dyDescent="0.25">
      <c r="A2582" s="86"/>
    </row>
    <row r="2583" spans="1:1" x14ac:dyDescent="0.25">
      <c r="A2583" s="86"/>
    </row>
    <row r="2584" spans="1:1" x14ac:dyDescent="0.25">
      <c r="A2584" s="86"/>
    </row>
    <row r="2585" spans="1:1" x14ac:dyDescent="0.25">
      <c r="A2585" s="86"/>
    </row>
    <row r="2586" spans="1:1" x14ac:dyDescent="0.25">
      <c r="A2586" s="86"/>
    </row>
    <row r="2587" spans="1:1" x14ac:dyDescent="0.25">
      <c r="A2587" s="86"/>
    </row>
    <row r="2588" spans="1:1" x14ac:dyDescent="0.25">
      <c r="A2588" s="86"/>
    </row>
    <row r="2589" spans="1:1" x14ac:dyDescent="0.25">
      <c r="A2589" s="86"/>
    </row>
    <row r="2590" spans="1:1" x14ac:dyDescent="0.25">
      <c r="A2590" s="86"/>
    </row>
    <row r="2591" spans="1:1" x14ac:dyDescent="0.25">
      <c r="A2591" s="86"/>
    </row>
    <row r="2592" spans="1:1" x14ac:dyDescent="0.25">
      <c r="A2592" s="86"/>
    </row>
    <row r="2593" spans="1:1" x14ac:dyDescent="0.25">
      <c r="A2593" s="86"/>
    </row>
    <row r="2594" spans="1:1" x14ac:dyDescent="0.25">
      <c r="A2594" s="86"/>
    </row>
    <row r="2595" spans="1:1" x14ac:dyDescent="0.25">
      <c r="A2595" s="86"/>
    </row>
    <row r="2596" spans="1:1" x14ac:dyDescent="0.25">
      <c r="A2596" s="86"/>
    </row>
    <row r="2597" spans="1:1" x14ac:dyDescent="0.25">
      <c r="A2597" s="86"/>
    </row>
    <row r="2598" spans="1:1" x14ac:dyDescent="0.25">
      <c r="A2598" s="86"/>
    </row>
    <row r="2599" spans="1:1" x14ac:dyDescent="0.25">
      <c r="A2599" s="86"/>
    </row>
    <row r="2600" spans="1:1" x14ac:dyDescent="0.25">
      <c r="A2600" s="86"/>
    </row>
    <row r="2601" spans="1:1" x14ac:dyDescent="0.25">
      <c r="A2601" s="86"/>
    </row>
    <row r="2602" spans="1:1" x14ac:dyDescent="0.25">
      <c r="A2602" s="86"/>
    </row>
    <row r="2603" spans="1:1" x14ac:dyDescent="0.25">
      <c r="A2603" s="86"/>
    </row>
    <row r="2604" spans="1:1" x14ac:dyDescent="0.25">
      <c r="A2604" s="86"/>
    </row>
    <row r="2605" spans="1:1" x14ac:dyDescent="0.25">
      <c r="A2605" s="86"/>
    </row>
    <row r="2606" spans="1:1" x14ac:dyDescent="0.25">
      <c r="A2606" s="86"/>
    </row>
    <row r="2607" spans="1:1" x14ac:dyDescent="0.25">
      <c r="A2607" s="86"/>
    </row>
    <row r="2608" spans="1:1" x14ac:dyDescent="0.25">
      <c r="A2608" s="86"/>
    </row>
    <row r="2609" spans="1:1" x14ac:dyDescent="0.25">
      <c r="A2609" s="86"/>
    </row>
    <row r="2610" spans="1:1" x14ac:dyDescent="0.25">
      <c r="A2610" s="86"/>
    </row>
    <row r="2611" spans="1:1" x14ac:dyDescent="0.25">
      <c r="A2611" s="86"/>
    </row>
    <row r="2612" spans="1:1" x14ac:dyDescent="0.25">
      <c r="A2612" s="86"/>
    </row>
    <row r="2613" spans="1:1" x14ac:dyDescent="0.25">
      <c r="A2613" s="86"/>
    </row>
    <row r="2614" spans="1:1" x14ac:dyDescent="0.25">
      <c r="A2614" s="86"/>
    </row>
    <row r="2615" spans="1:1" x14ac:dyDescent="0.25">
      <c r="A2615" s="86"/>
    </row>
    <row r="2616" spans="1:1" x14ac:dyDescent="0.25">
      <c r="A2616" s="86"/>
    </row>
    <row r="2617" spans="1:1" x14ac:dyDescent="0.25">
      <c r="A2617" s="86"/>
    </row>
    <row r="2618" spans="1:1" x14ac:dyDescent="0.25">
      <c r="A2618" s="86"/>
    </row>
    <row r="2619" spans="1:1" x14ac:dyDescent="0.25">
      <c r="A2619" s="86"/>
    </row>
    <row r="2620" spans="1:1" x14ac:dyDescent="0.25">
      <c r="A2620" s="86"/>
    </row>
    <row r="2621" spans="1:1" x14ac:dyDescent="0.25">
      <c r="A2621" s="86"/>
    </row>
    <row r="2622" spans="1:1" x14ac:dyDescent="0.25">
      <c r="A2622" s="86"/>
    </row>
    <row r="2623" spans="1:1" x14ac:dyDescent="0.25">
      <c r="A2623" s="86"/>
    </row>
    <row r="2624" spans="1:1" x14ac:dyDescent="0.25">
      <c r="A2624" s="86"/>
    </row>
    <row r="2625" spans="1:1" x14ac:dyDescent="0.25">
      <c r="A2625" s="86"/>
    </row>
    <row r="2626" spans="1:1" x14ac:dyDescent="0.25">
      <c r="A2626" s="86"/>
    </row>
    <row r="2627" spans="1:1" x14ac:dyDescent="0.25">
      <c r="A2627" s="86"/>
    </row>
    <row r="2628" spans="1:1" x14ac:dyDescent="0.25">
      <c r="A2628" s="86"/>
    </row>
    <row r="2629" spans="1:1" x14ac:dyDescent="0.25">
      <c r="A2629" s="86"/>
    </row>
    <row r="2630" spans="1:1" x14ac:dyDescent="0.25">
      <c r="A2630" s="86"/>
    </row>
    <row r="2631" spans="1:1" x14ac:dyDescent="0.25">
      <c r="A2631" s="86"/>
    </row>
    <row r="2632" spans="1:1" x14ac:dyDescent="0.25">
      <c r="A2632" s="86"/>
    </row>
    <row r="2633" spans="1:1" x14ac:dyDescent="0.25">
      <c r="A2633" s="86"/>
    </row>
    <row r="2634" spans="1:1" x14ac:dyDescent="0.25">
      <c r="A2634" s="86"/>
    </row>
    <row r="2635" spans="1:1" x14ac:dyDescent="0.25">
      <c r="A2635" s="86"/>
    </row>
    <row r="2636" spans="1:1" x14ac:dyDescent="0.25">
      <c r="A2636" s="86"/>
    </row>
    <row r="2637" spans="1:1" x14ac:dyDescent="0.25">
      <c r="A2637" s="86"/>
    </row>
    <row r="2638" spans="1:1" x14ac:dyDescent="0.25">
      <c r="A2638" s="86"/>
    </row>
    <row r="2639" spans="1:1" x14ac:dyDescent="0.25">
      <c r="A2639" s="86"/>
    </row>
    <row r="2640" spans="1:1" x14ac:dyDescent="0.25">
      <c r="A2640" s="86"/>
    </row>
    <row r="2641" spans="1:1" x14ac:dyDescent="0.25">
      <c r="A2641" s="86"/>
    </row>
    <row r="2642" spans="1:1" x14ac:dyDescent="0.25">
      <c r="A2642" s="86"/>
    </row>
    <row r="2643" spans="1:1" x14ac:dyDescent="0.25">
      <c r="A2643" s="86"/>
    </row>
    <row r="2644" spans="1:1" x14ac:dyDescent="0.25">
      <c r="A2644" s="86"/>
    </row>
    <row r="2645" spans="1:1" x14ac:dyDescent="0.25">
      <c r="A2645" s="86"/>
    </row>
    <row r="2646" spans="1:1" x14ac:dyDescent="0.25">
      <c r="A2646" s="86"/>
    </row>
    <row r="2647" spans="1:1" x14ac:dyDescent="0.25">
      <c r="A2647" s="86"/>
    </row>
    <row r="2648" spans="1:1" x14ac:dyDescent="0.25">
      <c r="A2648" s="86"/>
    </row>
    <row r="2649" spans="1:1" x14ac:dyDescent="0.25">
      <c r="A2649" s="86"/>
    </row>
    <row r="2650" spans="1:1" x14ac:dyDescent="0.25">
      <c r="A2650" s="86"/>
    </row>
    <row r="2651" spans="1:1" x14ac:dyDescent="0.25">
      <c r="A2651" s="86"/>
    </row>
    <row r="2652" spans="1:1" x14ac:dyDescent="0.25">
      <c r="A2652" s="86"/>
    </row>
    <row r="2653" spans="1:1" x14ac:dyDescent="0.25">
      <c r="A2653" s="86"/>
    </row>
    <row r="2654" spans="1:1" x14ac:dyDescent="0.25">
      <c r="A2654" s="86"/>
    </row>
    <row r="2655" spans="1:1" x14ac:dyDescent="0.25">
      <c r="A2655" s="86"/>
    </row>
    <row r="2656" spans="1:1" x14ac:dyDescent="0.25">
      <c r="A2656" s="86"/>
    </row>
    <row r="2657" spans="1:1" x14ac:dyDescent="0.25">
      <c r="A2657" s="86"/>
    </row>
    <row r="2658" spans="1:1" x14ac:dyDescent="0.25">
      <c r="A2658" s="86"/>
    </row>
    <row r="2659" spans="1:1" x14ac:dyDescent="0.25">
      <c r="A2659" s="86"/>
    </row>
    <row r="2660" spans="1:1" x14ac:dyDescent="0.25">
      <c r="A2660" s="86"/>
    </row>
    <row r="2661" spans="1:1" x14ac:dyDescent="0.25">
      <c r="A2661" s="86"/>
    </row>
    <row r="2662" spans="1:1" x14ac:dyDescent="0.25">
      <c r="A2662" s="86"/>
    </row>
    <row r="2663" spans="1:1" x14ac:dyDescent="0.25">
      <c r="A2663" s="86"/>
    </row>
    <row r="2664" spans="1:1" x14ac:dyDescent="0.25">
      <c r="A2664" s="86"/>
    </row>
    <row r="2665" spans="1:1" x14ac:dyDescent="0.25">
      <c r="A2665" s="86"/>
    </row>
    <row r="2666" spans="1:1" x14ac:dyDescent="0.25">
      <c r="A2666" s="86"/>
    </row>
    <row r="2667" spans="1:1" x14ac:dyDescent="0.25">
      <c r="A2667" s="86"/>
    </row>
    <row r="2668" spans="1:1" x14ac:dyDescent="0.25">
      <c r="A2668" s="86"/>
    </row>
    <row r="2669" spans="1:1" x14ac:dyDescent="0.25">
      <c r="A2669" s="86"/>
    </row>
    <row r="2670" spans="1:1" x14ac:dyDescent="0.25">
      <c r="A2670" s="86"/>
    </row>
    <row r="2671" spans="1:1" x14ac:dyDescent="0.25">
      <c r="A2671" s="86"/>
    </row>
    <row r="2672" spans="1:1" x14ac:dyDescent="0.25">
      <c r="A2672" s="86"/>
    </row>
    <row r="2673" spans="1:1" x14ac:dyDescent="0.25">
      <c r="A2673" s="86"/>
    </row>
    <row r="2674" spans="1:1" x14ac:dyDescent="0.25">
      <c r="A2674" s="86"/>
    </row>
    <row r="2675" spans="1:1" x14ac:dyDescent="0.25">
      <c r="A2675" s="86"/>
    </row>
    <row r="2676" spans="1:1" x14ac:dyDescent="0.25">
      <c r="A2676" s="86"/>
    </row>
    <row r="2677" spans="1:1" x14ac:dyDescent="0.25">
      <c r="A2677" s="86"/>
    </row>
    <row r="2678" spans="1:1" x14ac:dyDescent="0.25">
      <c r="A2678" s="86"/>
    </row>
    <row r="2679" spans="1:1" x14ac:dyDescent="0.25">
      <c r="A2679" s="86"/>
    </row>
    <row r="2680" spans="1:1" x14ac:dyDescent="0.25">
      <c r="A2680" s="86"/>
    </row>
    <row r="2681" spans="1:1" x14ac:dyDescent="0.25">
      <c r="A2681" s="86"/>
    </row>
    <row r="2682" spans="1:1" x14ac:dyDescent="0.25">
      <c r="A2682" s="86"/>
    </row>
    <row r="2683" spans="1:1" x14ac:dyDescent="0.25">
      <c r="A2683" s="86"/>
    </row>
    <row r="2684" spans="1:1" x14ac:dyDescent="0.25">
      <c r="A2684" s="86"/>
    </row>
    <row r="2685" spans="1:1" x14ac:dyDescent="0.25">
      <c r="A2685" s="86"/>
    </row>
    <row r="2686" spans="1:1" x14ac:dyDescent="0.25">
      <c r="A2686" s="86"/>
    </row>
    <row r="2687" spans="1:1" x14ac:dyDescent="0.25">
      <c r="A2687" s="86"/>
    </row>
    <row r="2688" spans="1:1" x14ac:dyDescent="0.25">
      <c r="A2688" s="86"/>
    </row>
    <row r="2689" spans="1:1" x14ac:dyDescent="0.25">
      <c r="A2689" s="86"/>
    </row>
    <row r="2690" spans="1:1" x14ac:dyDescent="0.25">
      <c r="A2690" s="86"/>
    </row>
    <row r="2691" spans="1:1" x14ac:dyDescent="0.25">
      <c r="A2691" s="86"/>
    </row>
    <row r="2692" spans="1:1" x14ac:dyDescent="0.25">
      <c r="A2692" s="86"/>
    </row>
    <row r="2693" spans="1:1" x14ac:dyDescent="0.25">
      <c r="A2693" s="86"/>
    </row>
    <row r="2694" spans="1:1" x14ac:dyDescent="0.25">
      <c r="A2694" s="86"/>
    </row>
    <row r="2695" spans="1:1" x14ac:dyDescent="0.25">
      <c r="A2695" s="86"/>
    </row>
    <row r="2696" spans="1:1" x14ac:dyDescent="0.25">
      <c r="A2696" s="86"/>
    </row>
    <row r="2697" spans="1:1" x14ac:dyDescent="0.25">
      <c r="A2697" s="86"/>
    </row>
    <row r="2698" spans="1:1" x14ac:dyDescent="0.25">
      <c r="A2698" s="86"/>
    </row>
    <row r="2699" spans="1:1" x14ac:dyDescent="0.25">
      <c r="A2699" s="86"/>
    </row>
    <row r="2700" spans="1:1" x14ac:dyDescent="0.25">
      <c r="A2700" s="86"/>
    </row>
    <row r="2701" spans="1:1" x14ac:dyDescent="0.25">
      <c r="A2701" s="86"/>
    </row>
    <row r="2702" spans="1:1" x14ac:dyDescent="0.25">
      <c r="A2702" s="86"/>
    </row>
    <row r="2703" spans="1:1" x14ac:dyDescent="0.25">
      <c r="A2703" s="86"/>
    </row>
    <row r="2704" spans="1:1" x14ac:dyDescent="0.25">
      <c r="A2704" s="86"/>
    </row>
    <row r="2705" spans="1:1" x14ac:dyDescent="0.25">
      <c r="A2705" s="86"/>
    </row>
    <row r="2706" spans="1:1" x14ac:dyDescent="0.25">
      <c r="A2706" s="86"/>
    </row>
    <row r="2707" spans="1:1" x14ac:dyDescent="0.25">
      <c r="A2707" s="86"/>
    </row>
    <row r="2708" spans="1:1" x14ac:dyDescent="0.25">
      <c r="A2708" s="86"/>
    </row>
    <row r="2709" spans="1:1" x14ac:dyDescent="0.25">
      <c r="A2709" s="86"/>
    </row>
    <row r="2710" spans="1:1" x14ac:dyDescent="0.25">
      <c r="A2710" s="86"/>
    </row>
    <row r="2711" spans="1:1" x14ac:dyDescent="0.25">
      <c r="A2711" s="86"/>
    </row>
    <row r="2712" spans="1:1" x14ac:dyDescent="0.25">
      <c r="A2712" s="86"/>
    </row>
    <row r="2713" spans="1:1" x14ac:dyDescent="0.25">
      <c r="A2713" s="86"/>
    </row>
    <row r="2714" spans="1:1" x14ac:dyDescent="0.25">
      <c r="A2714" s="86"/>
    </row>
    <row r="2715" spans="1:1" x14ac:dyDescent="0.25">
      <c r="A2715" s="86"/>
    </row>
    <row r="2716" spans="1:1" x14ac:dyDescent="0.25">
      <c r="A2716" s="86"/>
    </row>
    <row r="2717" spans="1:1" x14ac:dyDescent="0.25">
      <c r="A2717" s="86"/>
    </row>
    <row r="2718" spans="1:1" x14ac:dyDescent="0.25">
      <c r="A2718" s="86"/>
    </row>
    <row r="2719" spans="1:1" x14ac:dyDescent="0.25">
      <c r="A2719" s="86"/>
    </row>
    <row r="2720" spans="1:1" x14ac:dyDescent="0.25">
      <c r="A2720" s="86"/>
    </row>
    <row r="2721" spans="1:1" x14ac:dyDescent="0.25">
      <c r="A2721" s="86"/>
    </row>
    <row r="2722" spans="1:1" x14ac:dyDescent="0.25">
      <c r="A2722" s="86"/>
    </row>
    <row r="2723" spans="1:1" x14ac:dyDescent="0.25">
      <c r="A2723" s="86"/>
    </row>
    <row r="2724" spans="1:1" x14ac:dyDescent="0.25">
      <c r="A2724" s="86"/>
    </row>
    <row r="2725" spans="1:1" x14ac:dyDescent="0.25">
      <c r="A2725" s="86"/>
    </row>
    <row r="2726" spans="1:1" x14ac:dyDescent="0.25">
      <c r="A2726" s="86"/>
    </row>
    <row r="2727" spans="1:1" x14ac:dyDescent="0.25">
      <c r="A2727" s="86"/>
    </row>
    <row r="2728" spans="1:1" x14ac:dyDescent="0.25">
      <c r="A2728" s="86"/>
    </row>
    <row r="2729" spans="1:1" x14ac:dyDescent="0.25">
      <c r="A2729" s="86"/>
    </row>
    <row r="2730" spans="1:1" x14ac:dyDescent="0.25">
      <c r="A2730" s="86"/>
    </row>
    <row r="2731" spans="1:1" x14ac:dyDescent="0.25">
      <c r="A2731" s="86"/>
    </row>
    <row r="2732" spans="1:1" x14ac:dyDescent="0.25">
      <c r="A2732" s="86"/>
    </row>
    <row r="2733" spans="1:1" x14ac:dyDescent="0.25">
      <c r="A2733" s="86"/>
    </row>
    <row r="2734" spans="1:1" x14ac:dyDescent="0.25">
      <c r="A2734" s="86"/>
    </row>
    <row r="2735" spans="1:1" x14ac:dyDescent="0.25">
      <c r="A2735" s="86"/>
    </row>
    <row r="2736" spans="1:1" x14ac:dyDescent="0.25">
      <c r="A2736" s="86"/>
    </row>
    <row r="2737" spans="1:1" x14ac:dyDescent="0.25">
      <c r="A2737" s="86"/>
    </row>
    <row r="2738" spans="1:1" x14ac:dyDescent="0.25">
      <c r="A2738" s="86"/>
    </row>
    <row r="2739" spans="1:1" x14ac:dyDescent="0.25">
      <c r="A2739" s="86"/>
    </row>
    <row r="2740" spans="1:1" x14ac:dyDescent="0.25">
      <c r="A2740" s="86"/>
    </row>
    <row r="2741" spans="1:1" x14ac:dyDescent="0.25">
      <c r="A2741" s="86"/>
    </row>
    <row r="2742" spans="1:1" x14ac:dyDescent="0.25">
      <c r="A2742" s="86"/>
    </row>
    <row r="2743" spans="1:1" x14ac:dyDescent="0.25">
      <c r="A2743" s="86"/>
    </row>
    <row r="2744" spans="1:1" x14ac:dyDescent="0.25">
      <c r="A2744" s="86"/>
    </row>
    <row r="2745" spans="1:1" x14ac:dyDescent="0.25">
      <c r="A2745" s="86"/>
    </row>
    <row r="2746" spans="1:1" x14ac:dyDescent="0.25">
      <c r="A2746" s="86"/>
    </row>
    <row r="2747" spans="1:1" x14ac:dyDescent="0.25">
      <c r="A2747" s="86"/>
    </row>
    <row r="2748" spans="1:1" x14ac:dyDescent="0.25">
      <c r="A2748" s="86"/>
    </row>
    <row r="2749" spans="1:1" x14ac:dyDescent="0.25">
      <c r="A2749" s="86"/>
    </row>
    <row r="2750" spans="1:1" x14ac:dyDescent="0.25">
      <c r="A2750" s="86"/>
    </row>
    <row r="2751" spans="1:1" x14ac:dyDescent="0.25">
      <c r="A2751" s="86"/>
    </row>
    <row r="2752" spans="1:1" x14ac:dyDescent="0.25">
      <c r="A2752" s="86"/>
    </row>
    <row r="2753" spans="1:1" x14ac:dyDescent="0.25">
      <c r="A2753" s="86"/>
    </row>
    <row r="2754" spans="1:1" x14ac:dyDescent="0.25">
      <c r="A2754" s="86"/>
    </row>
    <row r="2755" spans="1:1" x14ac:dyDescent="0.25">
      <c r="A2755" s="86"/>
    </row>
    <row r="2756" spans="1:1" x14ac:dyDescent="0.25">
      <c r="A2756" s="86"/>
    </row>
    <row r="2757" spans="1:1" x14ac:dyDescent="0.25">
      <c r="A2757" s="86"/>
    </row>
    <row r="2758" spans="1:1" x14ac:dyDescent="0.25">
      <c r="A2758" s="86"/>
    </row>
    <row r="2759" spans="1:1" x14ac:dyDescent="0.25">
      <c r="A2759" s="86"/>
    </row>
    <row r="2760" spans="1:1" x14ac:dyDescent="0.25">
      <c r="A2760" s="86"/>
    </row>
    <row r="2761" spans="1:1" x14ac:dyDescent="0.25">
      <c r="A2761" s="86"/>
    </row>
    <row r="2762" spans="1:1" x14ac:dyDescent="0.25">
      <c r="A2762" s="86"/>
    </row>
    <row r="2763" spans="1:1" x14ac:dyDescent="0.25">
      <c r="A2763" s="86"/>
    </row>
    <row r="2764" spans="1:1" x14ac:dyDescent="0.25">
      <c r="A2764" s="86"/>
    </row>
    <row r="2765" spans="1:1" x14ac:dyDescent="0.25">
      <c r="A2765" s="86"/>
    </row>
    <row r="2766" spans="1:1" x14ac:dyDescent="0.25">
      <c r="A2766" s="86"/>
    </row>
    <row r="2767" spans="1:1" x14ac:dyDescent="0.25">
      <c r="A2767" s="86"/>
    </row>
    <row r="2768" spans="1:1" x14ac:dyDescent="0.25">
      <c r="A2768" s="86"/>
    </row>
    <row r="2769" spans="1:1" x14ac:dyDescent="0.25">
      <c r="A2769" s="86"/>
    </row>
    <row r="2770" spans="1:1" x14ac:dyDescent="0.25">
      <c r="A2770" s="86"/>
    </row>
    <row r="2771" spans="1:1" x14ac:dyDescent="0.25">
      <c r="A2771" s="86"/>
    </row>
    <row r="2772" spans="1:1" x14ac:dyDescent="0.25">
      <c r="A2772" s="86"/>
    </row>
    <row r="2773" spans="1:1" x14ac:dyDescent="0.25">
      <c r="A2773" s="86"/>
    </row>
    <row r="2774" spans="1:1" x14ac:dyDescent="0.25">
      <c r="A2774" s="86"/>
    </row>
    <row r="2775" spans="1:1" x14ac:dyDescent="0.25">
      <c r="A2775" s="86"/>
    </row>
    <row r="2776" spans="1:1" x14ac:dyDescent="0.25">
      <c r="A2776" s="86"/>
    </row>
    <row r="2777" spans="1:1" x14ac:dyDescent="0.25">
      <c r="A2777" s="86"/>
    </row>
    <row r="2778" spans="1:1" x14ac:dyDescent="0.25">
      <c r="A2778" s="86"/>
    </row>
    <row r="2779" spans="1:1" x14ac:dyDescent="0.25">
      <c r="A2779" s="86"/>
    </row>
    <row r="2780" spans="1:1" x14ac:dyDescent="0.25">
      <c r="A2780" s="86"/>
    </row>
    <row r="2781" spans="1:1" x14ac:dyDescent="0.25">
      <c r="A2781" s="86"/>
    </row>
    <row r="2782" spans="1:1" x14ac:dyDescent="0.25">
      <c r="A2782" s="86"/>
    </row>
    <row r="2783" spans="1:1" x14ac:dyDescent="0.25">
      <c r="A2783" s="86"/>
    </row>
    <row r="2784" spans="1:1" x14ac:dyDescent="0.25">
      <c r="A2784" s="86"/>
    </row>
    <row r="2785" spans="1:1" x14ac:dyDescent="0.25">
      <c r="A2785" s="86"/>
    </row>
    <row r="2786" spans="1:1" x14ac:dyDescent="0.25">
      <c r="A2786" s="86"/>
    </row>
    <row r="2787" spans="1:1" x14ac:dyDescent="0.25">
      <c r="A2787" s="86"/>
    </row>
    <row r="2788" spans="1:1" x14ac:dyDescent="0.25">
      <c r="A2788" s="86"/>
    </row>
    <row r="2789" spans="1:1" x14ac:dyDescent="0.25">
      <c r="A2789" s="86"/>
    </row>
    <row r="2790" spans="1:1" x14ac:dyDescent="0.25">
      <c r="A2790" s="86"/>
    </row>
    <row r="2791" spans="1:1" x14ac:dyDescent="0.25">
      <c r="A2791" s="86"/>
    </row>
    <row r="2792" spans="1:1" x14ac:dyDescent="0.25">
      <c r="A2792" s="86"/>
    </row>
    <row r="2793" spans="1:1" x14ac:dyDescent="0.25">
      <c r="A2793" s="86"/>
    </row>
    <row r="2794" spans="1:1" x14ac:dyDescent="0.25">
      <c r="A2794" s="86"/>
    </row>
    <row r="2795" spans="1:1" x14ac:dyDescent="0.25">
      <c r="A2795" s="86"/>
    </row>
    <row r="2796" spans="1:1" x14ac:dyDescent="0.25">
      <c r="A2796" s="86"/>
    </row>
    <row r="2797" spans="1:1" x14ac:dyDescent="0.25">
      <c r="A2797" s="86"/>
    </row>
    <row r="2798" spans="1:1" x14ac:dyDescent="0.25">
      <c r="A2798" s="86"/>
    </row>
    <row r="2799" spans="1:1" x14ac:dyDescent="0.25">
      <c r="A2799" s="86"/>
    </row>
    <row r="2800" spans="1:1" x14ac:dyDescent="0.25">
      <c r="A2800" s="86"/>
    </row>
    <row r="2801" spans="1:1" x14ac:dyDescent="0.25">
      <c r="A2801" s="86"/>
    </row>
    <row r="2802" spans="1:1" x14ac:dyDescent="0.25">
      <c r="A2802" s="86"/>
    </row>
    <row r="2803" spans="1:1" x14ac:dyDescent="0.25">
      <c r="A2803" s="86"/>
    </row>
    <row r="2804" spans="1:1" x14ac:dyDescent="0.25">
      <c r="A2804" s="86"/>
    </row>
    <row r="2805" spans="1:1" x14ac:dyDescent="0.25">
      <c r="A2805" s="86"/>
    </row>
    <row r="2806" spans="1:1" x14ac:dyDescent="0.25">
      <c r="A2806" s="86"/>
    </row>
    <row r="2807" spans="1:1" x14ac:dyDescent="0.25">
      <c r="A2807" s="86"/>
    </row>
    <row r="2808" spans="1:1" x14ac:dyDescent="0.25">
      <c r="A2808" s="86"/>
    </row>
    <row r="2809" spans="1:1" x14ac:dyDescent="0.25">
      <c r="A2809" s="86"/>
    </row>
    <row r="2810" spans="1:1" x14ac:dyDescent="0.25">
      <c r="A2810" s="86"/>
    </row>
    <row r="2811" spans="1:1" x14ac:dyDescent="0.25">
      <c r="A2811" s="86"/>
    </row>
    <row r="2812" spans="1:1" x14ac:dyDescent="0.25">
      <c r="A2812" s="86"/>
    </row>
    <row r="2813" spans="1:1" x14ac:dyDescent="0.25">
      <c r="A2813" s="86"/>
    </row>
    <row r="2814" spans="1:1" x14ac:dyDescent="0.25">
      <c r="A2814" s="86"/>
    </row>
    <row r="2815" spans="1:1" x14ac:dyDescent="0.25">
      <c r="A2815" s="86"/>
    </row>
    <row r="2816" spans="1:1" x14ac:dyDescent="0.25">
      <c r="A2816" s="86"/>
    </row>
    <row r="2817" spans="1:1" x14ac:dyDescent="0.25">
      <c r="A2817" s="86"/>
    </row>
    <row r="2818" spans="1:1" x14ac:dyDescent="0.25">
      <c r="A2818" s="86"/>
    </row>
    <row r="2819" spans="1:1" x14ac:dyDescent="0.25">
      <c r="A2819" s="86"/>
    </row>
    <row r="2820" spans="1:1" x14ac:dyDescent="0.25">
      <c r="A2820" s="86"/>
    </row>
    <row r="2821" spans="1:1" x14ac:dyDescent="0.25">
      <c r="A2821" s="86"/>
    </row>
    <row r="2822" spans="1:1" x14ac:dyDescent="0.25">
      <c r="A2822" s="86"/>
    </row>
    <row r="2823" spans="1:1" x14ac:dyDescent="0.25">
      <c r="A2823" s="86"/>
    </row>
    <row r="2824" spans="1:1" x14ac:dyDescent="0.25">
      <c r="A2824" s="86"/>
    </row>
    <row r="2825" spans="1:1" x14ac:dyDescent="0.25">
      <c r="A2825" s="86"/>
    </row>
    <row r="2826" spans="1:1" x14ac:dyDescent="0.25">
      <c r="A2826" s="86"/>
    </row>
    <row r="2827" spans="1:1" x14ac:dyDescent="0.25">
      <c r="A2827" s="86"/>
    </row>
    <row r="2828" spans="1:1" x14ac:dyDescent="0.25">
      <c r="A2828" s="86"/>
    </row>
    <row r="2829" spans="1:1" x14ac:dyDescent="0.25">
      <c r="A2829" s="86"/>
    </row>
    <row r="2830" spans="1:1" x14ac:dyDescent="0.25">
      <c r="A2830" s="86"/>
    </row>
    <row r="2831" spans="1:1" x14ac:dyDescent="0.25">
      <c r="A2831" s="86"/>
    </row>
    <row r="2832" spans="1:1" x14ac:dyDescent="0.25">
      <c r="A2832" s="86"/>
    </row>
    <row r="2833" spans="1:1" x14ac:dyDescent="0.25">
      <c r="A2833" s="86"/>
    </row>
    <row r="2834" spans="1:1" x14ac:dyDescent="0.25">
      <c r="A2834" s="86"/>
    </row>
    <row r="2835" spans="1:1" x14ac:dyDescent="0.25">
      <c r="A2835" s="86"/>
    </row>
    <row r="2836" spans="1:1" x14ac:dyDescent="0.25">
      <c r="A2836" s="86"/>
    </row>
    <row r="2837" spans="1:1" x14ac:dyDescent="0.25">
      <c r="A2837" s="86"/>
    </row>
    <row r="2838" spans="1:1" x14ac:dyDescent="0.25">
      <c r="A2838" s="86"/>
    </row>
    <row r="2839" spans="1:1" x14ac:dyDescent="0.25">
      <c r="A2839" s="86"/>
    </row>
    <row r="2840" spans="1:1" x14ac:dyDescent="0.25">
      <c r="A2840" s="86"/>
    </row>
    <row r="2841" spans="1:1" x14ac:dyDescent="0.25">
      <c r="A2841" s="86"/>
    </row>
    <row r="2842" spans="1:1" x14ac:dyDescent="0.25">
      <c r="A2842" s="86"/>
    </row>
    <row r="2843" spans="1:1" x14ac:dyDescent="0.25">
      <c r="A2843" s="86"/>
    </row>
    <row r="2844" spans="1:1" x14ac:dyDescent="0.25">
      <c r="A2844" s="86"/>
    </row>
    <row r="2845" spans="1:1" x14ac:dyDescent="0.25">
      <c r="A2845" s="86"/>
    </row>
    <row r="2846" spans="1:1" x14ac:dyDescent="0.25">
      <c r="A2846" s="86"/>
    </row>
    <row r="2847" spans="1:1" x14ac:dyDescent="0.25">
      <c r="A2847" s="86"/>
    </row>
    <row r="2848" spans="1:1" x14ac:dyDescent="0.25">
      <c r="A2848" s="86"/>
    </row>
    <row r="2849" spans="1:1" x14ac:dyDescent="0.25">
      <c r="A2849" s="86"/>
    </row>
    <row r="2850" spans="1:1" x14ac:dyDescent="0.25">
      <c r="A2850" s="86"/>
    </row>
    <row r="2851" spans="1:1" x14ac:dyDescent="0.25">
      <c r="A2851" s="86"/>
    </row>
    <row r="2852" spans="1:1" x14ac:dyDescent="0.25">
      <c r="A2852" s="86"/>
    </row>
    <row r="2853" spans="1:1" x14ac:dyDescent="0.25">
      <c r="A2853" s="86"/>
    </row>
    <row r="2854" spans="1:1" x14ac:dyDescent="0.25">
      <c r="A2854" s="86"/>
    </row>
    <row r="2855" spans="1:1" x14ac:dyDescent="0.25">
      <c r="A2855" s="86"/>
    </row>
    <row r="2856" spans="1:1" x14ac:dyDescent="0.25">
      <c r="A2856" s="86"/>
    </row>
    <row r="2857" spans="1:1" x14ac:dyDescent="0.25">
      <c r="A2857" s="86"/>
    </row>
    <row r="2858" spans="1:1" x14ac:dyDescent="0.25">
      <c r="A2858" s="86"/>
    </row>
    <row r="2859" spans="1:1" x14ac:dyDescent="0.25">
      <c r="A2859" s="86"/>
    </row>
    <row r="2860" spans="1:1" x14ac:dyDescent="0.25">
      <c r="A2860" s="86"/>
    </row>
    <row r="2861" spans="1:1" x14ac:dyDescent="0.25">
      <c r="A2861" s="86"/>
    </row>
    <row r="2862" spans="1:1" x14ac:dyDescent="0.25">
      <c r="A2862" s="86"/>
    </row>
    <row r="2863" spans="1:1" x14ac:dyDescent="0.25">
      <c r="A2863" s="86"/>
    </row>
    <row r="2864" spans="1:1" x14ac:dyDescent="0.25">
      <c r="A2864" s="86"/>
    </row>
    <row r="2865" spans="1:1" x14ac:dyDescent="0.25">
      <c r="A2865" s="86"/>
    </row>
    <row r="2866" spans="1:1" x14ac:dyDescent="0.25">
      <c r="A2866" s="86"/>
    </row>
    <row r="2867" spans="1:1" x14ac:dyDescent="0.25">
      <c r="A2867" s="86"/>
    </row>
    <row r="2868" spans="1:1" x14ac:dyDescent="0.25">
      <c r="A2868" s="86"/>
    </row>
    <row r="2869" spans="1:1" x14ac:dyDescent="0.25">
      <c r="A2869" s="86"/>
    </row>
    <row r="2870" spans="1:1" x14ac:dyDescent="0.25">
      <c r="A2870" s="86"/>
    </row>
    <row r="2871" spans="1:1" x14ac:dyDescent="0.25">
      <c r="A2871" s="86"/>
    </row>
    <row r="2872" spans="1:1" x14ac:dyDescent="0.25">
      <c r="A2872" s="86"/>
    </row>
    <row r="2873" spans="1:1" x14ac:dyDescent="0.25">
      <c r="A2873" s="86"/>
    </row>
    <row r="2874" spans="1:1" x14ac:dyDescent="0.25">
      <c r="A2874" s="86"/>
    </row>
    <row r="2875" spans="1:1" x14ac:dyDescent="0.25">
      <c r="A2875" s="86"/>
    </row>
    <row r="2876" spans="1:1" x14ac:dyDescent="0.25">
      <c r="A2876" s="86"/>
    </row>
    <row r="2877" spans="1:1" x14ac:dyDescent="0.25">
      <c r="A2877" s="86"/>
    </row>
    <row r="2878" spans="1:1" x14ac:dyDescent="0.25">
      <c r="A2878" s="86"/>
    </row>
    <row r="2879" spans="1:1" x14ac:dyDescent="0.25">
      <c r="A2879" s="86"/>
    </row>
    <row r="2880" spans="1:1" x14ac:dyDescent="0.25">
      <c r="A2880" s="86"/>
    </row>
    <row r="2881" spans="1:1" x14ac:dyDescent="0.25">
      <c r="A2881" s="86"/>
    </row>
    <row r="2882" spans="1:1" x14ac:dyDescent="0.25">
      <c r="A2882" s="86"/>
    </row>
    <row r="2883" spans="1:1" x14ac:dyDescent="0.25">
      <c r="A2883" s="86"/>
    </row>
    <row r="2884" spans="1:1" x14ac:dyDescent="0.25">
      <c r="A2884" s="86"/>
    </row>
    <row r="2885" spans="1:1" x14ac:dyDescent="0.25">
      <c r="A2885" s="86"/>
    </row>
    <row r="2886" spans="1:1" x14ac:dyDescent="0.25">
      <c r="A2886" s="86"/>
    </row>
    <row r="2887" spans="1:1" x14ac:dyDescent="0.25">
      <c r="A2887" s="86"/>
    </row>
    <row r="2888" spans="1:1" x14ac:dyDescent="0.25">
      <c r="A2888" s="86"/>
    </row>
    <row r="2889" spans="1:1" x14ac:dyDescent="0.25">
      <c r="A2889" s="86"/>
    </row>
    <row r="2890" spans="1:1" x14ac:dyDescent="0.25">
      <c r="A2890" s="86"/>
    </row>
    <row r="2891" spans="1:1" x14ac:dyDescent="0.25">
      <c r="A2891" s="86"/>
    </row>
    <row r="2892" spans="1:1" x14ac:dyDescent="0.25">
      <c r="A2892" s="86"/>
    </row>
    <row r="2893" spans="1:1" x14ac:dyDescent="0.25">
      <c r="A2893" s="86"/>
    </row>
    <row r="2894" spans="1:1" x14ac:dyDescent="0.25">
      <c r="A2894" s="86"/>
    </row>
    <row r="2895" spans="1:1" x14ac:dyDescent="0.25">
      <c r="A2895" s="86"/>
    </row>
    <row r="2896" spans="1:1" x14ac:dyDescent="0.25">
      <c r="A2896" s="86"/>
    </row>
    <row r="2897" spans="1:1" x14ac:dyDescent="0.25">
      <c r="A2897" s="86"/>
    </row>
    <row r="2898" spans="1:1" x14ac:dyDescent="0.25">
      <c r="A2898" s="86"/>
    </row>
    <row r="2899" spans="1:1" x14ac:dyDescent="0.25">
      <c r="A2899" s="86"/>
    </row>
    <row r="2900" spans="1:1" x14ac:dyDescent="0.25">
      <c r="A2900" s="86"/>
    </row>
    <row r="2901" spans="1:1" x14ac:dyDescent="0.25">
      <c r="A2901" s="86"/>
    </row>
    <row r="2902" spans="1:1" x14ac:dyDescent="0.25">
      <c r="A2902" s="86"/>
    </row>
    <row r="2903" spans="1:1" x14ac:dyDescent="0.25">
      <c r="A2903" s="86"/>
    </row>
    <row r="2904" spans="1:1" x14ac:dyDescent="0.25">
      <c r="A2904" s="86"/>
    </row>
    <row r="2905" spans="1:1" x14ac:dyDescent="0.25">
      <c r="A2905" s="86"/>
    </row>
    <row r="2906" spans="1:1" x14ac:dyDescent="0.25">
      <c r="A2906" s="86"/>
    </row>
    <row r="2907" spans="1:1" x14ac:dyDescent="0.25">
      <c r="A2907" s="86"/>
    </row>
    <row r="2908" spans="1:1" x14ac:dyDescent="0.25">
      <c r="A2908" s="86"/>
    </row>
    <row r="2909" spans="1:1" x14ac:dyDescent="0.25">
      <c r="A2909" s="86"/>
    </row>
    <row r="2910" spans="1:1" x14ac:dyDescent="0.25">
      <c r="A2910" s="86"/>
    </row>
    <row r="2911" spans="1:1" x14ac:dyDescent="0.25">
      <c r="A2911" s="86"/>
    </row>
    <row r="2912" spans="1:1" x14ac:dyDescent="0.25">
      <c r="A2912" s="86"/>
    </row>
    <row r="2913" spans="1:1" x14ac:dyDescent="0.25">
      <c r="A2913" s="86"/>
    </row>
    <row r="2914" spans="1:1" x14ac:dyDescent="0.25">
      <c r="A2914" s="86"/>
    </row>
    <row r="2915" spans="1:1" x14ac:dyDescent="0.25">
      <c r="A2915" s="86"/>
    </row>
    <row r="2916" spans="1:1" x14ac:dyDescent="0.25">
      <c r="A2916" s="86"/>
    </row>
    <row r="2917" spans="1:1" x14ac:dyDescent="0.25">
      <c r="A2917" s="86"/>
    </row>
    <row r="2918" spans="1:1" x14ac:dyDescent="0.25">
      <c r="A2918" s="86"/>
    </row>
    <row r="2919" spans="1:1" x14ac:dyDescent="0.25">
      <c r="A2919" s="86"/>
    </row>
    <row r="2920" spans="1:1" x14ac:dyDescent="0.25">
      <c r="A2920" s="86"/>
    </row>
    <row r="2921" spans="1:1" x14ac:dyDescent="0.25">
      <c r="A2921" s="86"/>
    </row>
    <row r="2922" spans="1:1" x14ac:dyDescent="0.25">
      <c r="A2922" s="86"/>
    </row>
    <row r="2923" spans="1:1" x14ac:dyDescent="0.25">
      <c r="A2923" s="86"/>
    </row>
    <row r="2924" spans="1:1" x14ac:dyDescent="0.25">
      <c r="A2924" s="86"/>
    </row>
    <row r="2925" spans="1:1" x14ac:dyDescent="0.25">
      <c r="A2925" s="86"/>
    </row>
    <row r="2926" spans="1:1" x14ac:dyDescent="0.25">
      <c r="A2926" s="86"/>
    </row>
    <row r="2927" spans="1:1" x14ac:dyDescent="0.25">
      <c r="A2927" s="86"/>
    </row>
    <row r="2928" spans="1:1" x14ac:dyDescent="0.25">
      <c r="A2928" s="86"/>
    </row>
    <row r="2929" spans="1:1" x14ac:dyDescent="0.25">
      <c r="A2929" s="86"/>
    </row>
    <row r="2930" spans="1:1" x14ac:dyDescent="0.25">
      <c r="A2930" s="86"/>
    </row>
    <row r="2931" spans="1:1" x14ac:dyDescent="0.25">
      <c r="A2931" s="86"/>
    </row>
    <row r="2932" spans="1:1" x14ac:dyDescent="0.25">
      <c r="A2932" s="86"/>
    </row>
    <row r="2933" spans="1:1" x14ac:dyDescent="0.25">
      <c r="A2933" s="86"/>
    </row>
    <row r="2934" spans="1:1" x14ac:dyDescent="0.25">
      <c r="A2934" s="86"/>
    </row>
    <row r="2935" spans="1:1" x14ac:dyDescent="0.25">
      <c r="A2935" s="86"/>
    </row>
    <row r="2936" spans="1:1" x14ac:dyDescent="0.25">
      <c r="A2936" s="86"/>
    </row>
    <row r="2937" spans="1:1" x14ac:dyDescent="0.25">
      <c r="A2937" s="86"/>
    </row>
    <row r="2938" spans="1:1" x14ac:dyDescent="0.25">
      <c r="A2938" s="86"/>
    </row>
    <row r="2939" spans="1:1" x14ac:dyDescent="0.25">
      <c r="A2939" s="86"/>
    </row>
    <row r="2940" spans="1:1" x14ac:dyDescent="0.25">
      <c r="A2940" s="86"/>
    </row>
    <row r="2941" spans="1:1" x14ac:dyDescent="0.25">
      <c r="A2941" s="86"/>
    </row>
    <row r="2942" spans="1:1" x14ac:dyDescent="0.25">
      <c r="A2942" s="86"/>
    </row>
    <row r="2943" spans="1:1" x14ac:dyDescent="0.25">
      <c r="A2943" s="86"/>
    </row>
    <row r="2944" spans="1:1" x14ac:dyDescent="0.25">
      <c r="A2944" s="86"/>
    </row>
    <row r="2945" spans="1:1" x14ac:dyDescent="0.25">
      <c r="A2945" s="86"/>
    </row>
    <row r="2946" spans="1:1" x14ac:dyDescent="0.25">
      <c r="A2946" s="86"/>
    </row>
    <row r="2947" spans="1:1" x14ac:dyDescent="0.25">
      <c r="A2947" s="86"/>
    </row>
    <row r="2948" spans="1:1" x14ac:dyDescent="0.25">
      <c r="A2948" s="86"/>
    </row>
    <row r="2949" spans="1:1" x14ac:dyDescent="0.25">
      <c r="A2949" s="86"/>
    </row>
    <row r="2950" spans="1:1" x14ac:dyDescent="0.25">
      <c r="A2950" s="86"/>
    </row>
    <row r="2951" spans="1:1" x14ac:dyDescent="0.25">
      <c r="A2951" s="86"/>
    </row>
    <row r="2952" spans="1:1" x14ac:dyDescent="0.25">
      <c r="A2952" s="86"/>
    </row>
    <row r="2953" spans="1:1" x14ac:dyDescent="0.25">
      <c r="A2953" s="86"/>
    </row>
    <row r="2954" spans="1:1" x14ac:dyDescent="0.25">
      <c r="A2954" s="86"/>
    </row>
    <row r="2955" spans="1:1" x14ac:dyDescent="0.25">
      <c r="A2955" s="86"/>
    </row>
    <row r="2956" spans="1:1" x14ac:dyDescent="0.25">
      <c r="A2956" s="86"/>
    </row>
    <row r="2957" spans="1:1" x14ac:dyDescent="0.25">
      <c r="A2957" s="86"/>
    </row>
    <row r="2958" spans="1:1" x14ac:dyDescent="0.25">
      <c r="A2958" s="86"/>
    </row>
    <row r="2959" spans="1:1" x14ac:dyDescent="0.25">
      <c r="A2959" s="86"/>
    </row>
    <row r="2960" spans="1:1" x14ac:dyDescent="0.25">
      <c r="A2960" s="86"/>
    </row>
    <row r="2961" spans="1:1" x14ac:dyDescent="0.25">
      <c r="A2961" s="86"/>
    </row>
    <row r="2962" spans="1:1" x14ac:dyDescent="0.25">
      <c r="A2962" s="86"/>
    </row>
    <row r="2963" spans="1:1" x14ac:dyDescent="0.25">
      <c r="A2963" s="86"/>
    </row>
    <row r="2964" spans="1:1" x14ac:dyDescent="0.25">
      <c r="A2964" s="86"/>
    </row>
    <row r="2965" spans="1:1" x14ac:dyDescent="0.25">
      <c r="A2965" s="86"/>
    </row>
    <row r="2966" spans="1:1" x14ac:dyDescent="0.25">
      <c r="A2966" s="86"/>
    </row>
    <row r="2967" spans="1:1" x14ac:dyDescent="0.25">
      <c r="A2967" s="86"/>
    </row>
    <row r="2968" spans="1:1" x14ac:dyDescent="0.25">
      <c r="A2968" s="86"/>
    </row>
    <row r="2969" spans="1:1" x14ac:dyDescent="0.25">
      <c r="A2969" s="86"/>
    </row>
    <row r="2970" spans="1:1" x14ac:dyDescent="0.25">
      <c r="A2970" s="86"/>
    </row>
    <row r="2971" spans="1:1" x14ac:dyDescent="0.25">
      <c r="A2971" s="86"/>
    </row>
    <row r="2972" spans="1:1" x14ac:dyDescent="0.25">
      <c r="A2972" s="86"/>
    </row>
    <row r="2973" spans="1:1" x14ac:dyDescent="0.25">
      <c r="A2973" s="86"/>
    </row>
    <row r="2974" spans="1:1" x14ac:dyDescent="0.25">
      <c r="A2974" s="86"/>
    </row>
    <row r="2975" spans="1:1" x14ac:dyDescent="0.25">
      <c r="A2975" s="86"/>
    </row>
    <row r="2976" spans="1:1" x14ac:dyDescent="0.25">
      <c r="A2976" s="86"/>
    </row>
    <row r="2977" spans="1:1" x14ac:dyDescent="0.25">
      <c r="A2977" s="86"/>
    </row>
    <row r="2978" spans="1:1" x14ac:dyDescent="0.25">
      <c r="A2978" s="86"/>
    </row>
    <row r="2979" spans="1:1" x14ac:dyDescent="0.25">
      <c r="A2979" s="86"/>
    </row>
    <row r="2980" spans="1:1" x14ac:dyDescent="0.25">
      <c r="A2980" s="86"/>
    </row>
    <row r="2981" spans="1:1" x14ac:dyDescent="0.25">
      <c r="A2981" s="86"/>
    </row>
    <row r="2982" spans="1:1" x14ac:dyDescent="0.25">
      <c r="A2982" s="86"/>
    </row>
    <row r="2983" spans="1:1" x14ac:dyDescent="0.25">
      <c r="A2983" s="86"/>
    </row>
    <row r="2984" spans="1:1" x14ac:dyDescent="0.25">
      <c r="A2984" s="86"/>
    </row>
    <row r="2985" spans="1:1" x14ac:dyDescent="0.25">
      <c r="A2985" s="86"/>
    </row>
    <row r="2986" spans="1:1" x14ac:dyDescent="0.25">
      <c r="A2986" s="86"/>
    </row>
    <row r="2987" spans="1:1" x14ac:dyDescent="0.25">
      <c r="A2987" s="86"/>
    </row>
    <row r="2988" spans="1:1" x14ac:dyDescent="0.25">
      <c r="A2988" s="86"/>
    </row>
    <row r="2989" spans="1:1" x14ac:dyDescent="0.25">
      <c r="A2989" s="86"/>
    </row>
    <row r="2990" spans="1:1" x14ac:dyDescent="0.25">
      <c r="A2990" s="86"/>
    </row>
    <row r="2991" spans="1:1" x14ac:dyDescent="0.25">
      <c r="A2991" s="86"/>
    </row>
    <row r="2992" spans="1:1" x14ac:dyDescent="0.25">
      <c r="A2992" s="86"/>
    </row>
    <row r="2993" spans="1:1" x14ac:dyDescent="0.25">
      <c r="A2993" s="86"/>
    </row>
    <row r="2994" spans="1:1" x14ac:dyDescent="0.25">
      <c r="A2994" s="86"/>
    </row>
    <row r="2995" spans="1:1" x14ac:dyDescent="0.25">
      <c r="A2995" s="86"/>
    </row>
    <row r="2996" spans="1:1" x14ac:dyDescent="0.25">
      <c r="A2996" s="86"/>
    </row>
    <row r="2997" spans="1:1" x14ac:dyDescent="0.25">
      <c r="A2997" s="86"/>
    </row>
    <row r="2998" spans="1:1" x14ac:dyDescent="0.25">
      <c r="A2998" s="86"/>
    </row>
    <row r="2999" spans="1:1" x14ac:dyDescent="0.25">
      <c r="A2999" s="86"/>
    </row>
    <row r="3000" spans="1:1" x14ac:dyDescent="0.25">
      <c r="A3000" s="86"/>
    </row>
    <row r="3001" spans="1:1" x14ac:dyDescent="0.25">
      <c r="A3001" s="86"/>
    </row>
    <row r="3002" spans="1:1" x14ac:dyDescent="0.25">
      <c r="A3002" s="86"/>
    </row>
    <row r="3003" spans="1:1" x14ac:dyDescent="0.25">
      <c r="A3003" s="86"/>
    </row>
    <row r="3004" spans="1:1" x14ac:dyDescent="0.25">
      <c r="A3004" s="86"/>
    </row>
    <row r="3005" spans="1:1" x14ac:dyDescent="0.25">
      <c r="A3005" s="86"/>
    </row>
    <row r="3006" spans="1:1" x14ac:dyDescent="0.25">
      <c r="A3006" s="86"/>
    </row>
    <row r="3007" spans="1:1" x14ac:dyDescent="0.25">
      <c r="A3007" s="86"/>
    </row>
    <row r="3008" spans="1:1" x14ac:dyDescent="0.25">
      <c r="A3008" s="86"/>
    </row>
    <row r="3009" spans="1:1" x14ac:dyDescent="0.25">
      <c r="A3009" s="86"/>
    </row>
    <row r="3010" spans="1:1" x14ac:dyDescent="0.25">
      <c r="A3010" s="86"/>
    </row>
    <row r="3011" spans="1:1" x14ac:dyDescent="0.25">
      <c r="A3011" s="86"/>
    </row>
    <row r="3012" spans="1:1" x14ac:dyDescent="0.25">
      <c r="A3012" s="86"/>
    </row>
    <row r="3013" spans="1:1" x14ac:dyDescent="0.25">
      <c r="A3013" s="86"/>
    </row>
    <row r="3014" spans="1:1" x14ac:dyDescent="0.25">
      <c r="A3014" s="86"/>
    </row>
    <row r="3015" spans="1:1" x14ac:dyDescent="0.25">
      <c r="A3015" s="86"/>
    </row>
    <row r="3016" spans="1:1" x14ac:dyDescent="0.25">
      <c r="A3016" s="86"/>
    </row>
    <row r="3017" spans="1:1" x14ac:dyDescent="0.25">
      <c r="A3017" s="86"/>
    </row>
    <row r="3018" spans="1:1" x14ac:dyDescent="0.25">
      <c r="A3018" s="86"/>
    </row>
    <row r="3019" spans="1:1" x14ac:dyDescent="0.25">
      <c r="A3019" s="86"/>
    </row>
    <row r="3020" spans="1:1" x14ac:dyDescent="0.25">
      <c r="A3020" s="86"/>
    </row>
    <row r="3021" spans="1:1" x14ac:dyDescent="0.25">
      <c r="A3021" s="86"/>
    </row>
    <row r="3022" spans="1:1" x14ac:dyDescent="0.25">
      <c r="A3022" s="86"/>
    </row>
    <row r="3023" spans="1:1" x14ac:dyDescent="0.25">
      <c r="A3023" s="86"/>
    </row>
    <row r="3024" spans="1:1" x14ac:dyDescent="0.25">
      <c r="A3024" s="86"/>
    </row>
    <row r="3025" spans="1:1" x14ac:dyDescent="0.25">
      <c r="A3025" s="86"/>
    </row>
    <row r="3026" spans="1:1" x14ac:dyDescent="0.25">
      <c r="A3026" s="86"/>
    </row>
    <row r="3027" spans="1:1" x14ac:dyDescent="0.25">
      <c r="A3027" s="86"/>
    </row>
    <row r="3028" spans="1:1" x14ac:dyDescent="0.25">
      <c r="A3028" s="86"/>
    </row>
    <row r="3029" spans="1:1" x14ac:dyDescent="0.25">
      <c r="A3029" s="86"/>
    </row>
    <row r="3030" spans="1:1" x14ac:dyDescent="0.25">
      <c r="A3030" s="86"/>
    </row>
    <row r="3031" spans="1:1" x14ac:dyDescent="0.25">
      <c r="A3031" s="86"/>
    </row>
    <row r="3032" spans="1:1" x14ac:dyDescent="0.25">
      <c r="A3032" s="86"/>
    </row>
    <row r="3033" spans="1:1" x14ac:dyDescent="0.25">
      <c r="A3033" s="86"/>
    </row>
    <row r="3034" spans="1:1" x14ac:dyDescent="0.25">
      <c r="A3034" s="86"/>
    </row>
    <row r="3035" spans="1:1" x14ac:dyDescent="0.25">
      <c r="A3035" s="86"/>
    </row>
    <row r="3036" spans="1:1" x14ac:dyDescent="0.25">
      <c r="A3036" s="86"/>
    </row>
    <row r="3037" spans="1:1" x14ac:dyDescent="0.25">
      <c r="A3037" s="86"/>
    </row>
    <row r="3038" spans="1:1" x14ac:dyDescent="0.25">
      <c r="A3038" s="86"/>
    </row>
    <row r="3039" spans="1:1" x14ac:dyDescent="0.25">
      <c r="A3039" s="86"/>
    </row>
    <row r="3040" spans="1:1" x14ac:dyDescent="0.25">
      <c r="A3040" s="86"/>
    </row>
    <row r="3041" spans="1:1" x14ac:dyDescent="0.25">
      <c r="A3041" s="86"/>
    </row>
    <row r="3042" spans="1:1" x14ac:dyDescent="0.25">
      <c r="A3042" s="86"/>
    </row>
    <row r="3043" spans="1:1" x14ac:dyDescent="0.25">
      <c r="A3043" s="86"/>
    </row>
    <row r="3044" spans="1:1" x14ac:dyDescent="0.25">
      <c r="A3044" s="86"/>
    </row>
    <row r="3045" spans="1:1" x14ac:dyDescent="0.25">
      <c r="A3045" s="86"/>
    </row>
    <row r="3046" spans="1:1" x14ac:dyDescent="0.25">
      <c r="A3046" s="86"/>
    </row>
    <row r="3047" spans="1:1" x14ac:dyDescent="0.25">
      <c r="A3047" s="86"/>
    </row>
    <row r="3048" spans="1:1" x14ac:dyDescent="0.25">
      <c r="A3048" s="86"/>
    </row>
    <row r="3049" spans="1:1" x14ac:dyDescent="0.25">
      <c r="A3049" s="86"/>
    </row>
    <row r="3050" spans="1:1" x14ac:dyDescent="0.25">
      <c r="A3050" s="86"/>
    </row>
    <row r="3051" spans="1:1" x14ac:dyDescent="0.25">
      <c r="A3051" s="86"/>
    </row>
    <row r="3052" spans="1:1" x14ac:dyDescent="0.25">
      <c r="A3052" s="86"/>
    </row>
    <row r="3053" spans="1:1" x14ac:dyDescent="0.25">
      <c r="A3053" s="86"/>
    </row>
    <row r="3054" spans="1:1" x14ac:dyDescent="0.25">
      <c r="A3054" s="86"/>
    </row>
    <row r="3055" spans="1:1" x14ac:dyDescent="0.25">
      <c r="A3055" s="86"/>
    </row>
    <row r="3056" spans="1:1" x14ac:dyDescent="0.25">
      <c r="A3056" s="86"/>
    </row>
    <row r="3057" spans="1:1" x14ac:dyDescent="0.25">
      <c r="A3057" s="86"/>
    </row>
    <row r="3058" spans="1:1" x14ac:dyDescent="0.25">
      <c r="A3058" s="86"/>
    </row>
    <row r="3059" spans="1:1" x14ac:dyDescent="0.25">
      <c r="A3059" s="86"/>
    </row>
    <row r="3060" spans="1:1" x14ac:dyDescent="0.25">
      <c r="A3060" s="86"/>
    </row>
    <row r="3061" spans="1:1" x14ac:dyDescent="0.25">
      <c r="A3061" s="86"/>
    </row>
    <row r="3062" spans="1:1" x14ac:dyDescent="0.25">
      <c r="A3062" s="86"/>
    </row>
    <row r="3063" spans="1:1" x14ac:dyDescent="0.25">
      <c r="A3063" s="86"/>
    </row>
    <row r="3064" spans="1:1" x14ac:dyDescent="0.25">
      <c r="A3064" s="86"/>
    </row>
    <row r="3065" spans="1:1" x14ac:dyDescent="0.25">
      <c r="A3065" s="86"/>
    </row>
    <row r="3066" spans="1:1" x14ac:dyDescent="0.25">
      <c r="A3066" s="86"/>
    </row>
    <row r="3067" spans="1:1" x14ac:dyDescent="0.25">
      <c r="A3067" s="86"/>
    </row>
    <row r="3068" spans="1:1" x14ac:dyDescent="0.25">
      <c r="A3068" s="86"/>
    </row>
    <row r="3069" spans="1:1" x14ac:dyDescent="0.25">
      <c r="A3069" s="86"/>
    </row>
    <row r="3070" spans="1:1" x14ac:dyDescent="0.25">
      <c r="A3070" s="86"/>
    </row>
    <row r="3071" spans="1:1" x14ac:dyDescent="0.25">
      <c r="A3071" s="86"/>
    </row>
    <row r="3072" spans="1:1" x14ac:dyDescent="0.25">
      <c r="A3072" s="86"/>
    </row>
    <row r="3073" spans="1:1" x14ac:dyDescent="0.25">
      <c r="A3073" s="86"/>
    </row>
    <row r="3074" spans="1:1" x14ac:dyDescent="0.25">
      <c r="A3074" s="86"/>
    </row>
    <row r="3075" spans="1:1" x14ac:dyDescent="0.25">
      <c r="A3075" s="86"/>
    </row>
    <row r="3076" spans="1:1" x14ac:dyDescent="0.25">
      <c r="A3076" s="86"/>
    </row>
    <row r="3077" spans="1:1" x14ac:dyDescent="0.25">
      <c r="A3077" s="86"/>
    </row>
    <row r="3078" spans="1:1" x14ac:dyDescent="0.25">
      <c r="A3078" s="86"/>
    </row>
    <row r="3079" spans="1:1" x14ac:dyDescent="0.25">
      <c r="A3079" s="86"/>
    </row>
    <row r="3080" spans="1:1" x14ac:dyDescent="0.25">
      <c r="A3080" s="86"/>
    </row>
    <row r="3081" spans="1:1" x14ac:dyDescent="0.25">
      <c r="A3081" s="86"/>
    </row>
    <row r="3082" spans="1:1" x14ac:dyDescent="0.25">
      <c r="A3082" s="86"/>
    </row>
    <row r="3083" spans="1:1" x14ac:dyDescent="0.25">
      <c r="A3083" s="86"/>
    </row>
    <row r="3084" spans="1:1" x14ac:dyDescent="0.25">
      <c r="A3084" s="86"/>
    </row>
    <row r="3085" spans="1:1" x14ac:dyDescent="0.25">
      <c r="A3085" s="86"/>
    </row>
    <row r="3086" spans="1:1" x14ac:dyDescent="0.25">
      <c r="A3086" s="86"/>
    </row>
    <row r="3087" spans="1:1" x14ac:dyDescent="0.25">
      <c r="A3087" s="86"/>
    </row>
    <row r="3088" spans="1:1" x14ac:dyDescent="0.25">
      <c r="A3088" s="86"/>
    </row>
    <row r="3089" spans="1:1" x14ac:dyDescent="0.25">
      <c r="A3089" s="86"/>
    </row>
    <row r="3090" spans="1:1" x14ac:dyDescent="0.25">
      <c r="A3090" s="86"/>
    </row>
    <row r="3091" spans="1:1" x14ac:dyDescent="0.25">
      <c r="A3091" s="86"/>
    </row>
    <row r="3092" spans="1:1" x14ac:dyDescent="0.25">
      <c r="A3092" s="86"/>
    </row>
    <row r="3093" spans="1:1" x14ac:dyDescent="0.25">
      <c r="A3093" s="86"/>
    </row>
    <row r="3094" spans="1:1" x14ac:dyDescent="0.25">
      <c r="A3094" s="86"/>
    </row>
    <row r="3095" spans="1:1" x14ac:dyDescent="0.25">
      <c r="A3095" s="86"/>
    </row>
    <row r="3096" spans="1:1" x14ac:dyDescent="0.25">
      <c r="A3096" s="86"/>
    </row>
    <row r="3097" spans="1:1" x14ac:dyDescent="0.25">
      <c r="A3097" s="86"/>
    </row>
    <row r="3098" spans="1:1" x14ac:dyDescent="0.25">
      <c r="A3098" s="86"/>
    </row>
    <row r="3099" spans="1:1" x14ac:dyDescent="0.25">
      <c r="A3099" s="86"/>
    </row>
    <row r="3100" spans="1:1" x14ac:dyDescent="0.25">
      <c r="A3100" s="86"/>
    </row>
    <row r="3101" spans="1:1" x14ac:dyDescent="0.25">
      <c r="A3101" s="86"/>
    </row>
    <row r="3102" spans="1:1" x14ac:dyDescent="0.25">
      <c r="A3102" s="86"/>
    </row>
    <row r="3103" spans="1:1" x14ac:dyDescent="0.25">
      <c r="A3103" s="86"/>
    </row>
    <row r="3104" spans="1:1" x14ac:dyDescent="0.25">
      <c r="A3104" s="86"/>
    </row>
    <row r="3105" spans="1:1" x14ac:dyDescent="0.25">
      <c r="A3105" s="86"/>
    </row>
    <row r="3106" spans="1:1" x14ac:dyDescent="0.25">
      <c r="A3106" s="86"/>
    </row>
    <row r="3107" spans="1:1" x14ac:dyDescent="0.25">
      <c r="A3107" s="86"/>
    </row>
    <row r="3108" spans="1:1" x14ac:dyDescent="0.25">
      <c r="A3108" s="86"/>
    </row>
    <row r="3109" spans="1:1" x14ac:dyDescent="0.25">
      <c r="A3109" s="86"/>
    </row>
    <row r="3110" spans="1:1" x14ac:dyDescent="0.25">
      <c r="A3110" s="86"/>
    </row>
    <row r="3111" spans="1:1" x14ac:dyDescent="0.25">
      <c r="A3111" s="86"/>
    </row>
    <row r="3112" spans="1:1" x14ac:dyDescent="0.25">
      <c r="A3112" s="86"/>
    </row>
    <row r="3113" spans="1:1" x14ac:dyDescent="0.25">
      <c r="A3113" s="86"/>
    </row>
    <row r="3114" spans="1:1" x14ac:dyDescent="0.25">
      <c r="A3114" s="86"/>
    </row>
    <row r="3115" spans="1:1" x14ac:dyDescent="0.25">
      <c r="A3115" s="86"/>
    </row>
    <row r="3116" spans="1:1" x14ac:dyDescent="0.25">
      <c r="A3116" s="86"/>
    </row>
    <row r="3117" spans="1:1" x14ac:dyDescent="0.25">
      <c r="A3117" s="86"/>
    </row>
    <row r="3118" spans="1:1" x14ac:dyDescent="0.25">
      <c r="A3118" s="86"/>
    </row>
    <row r="3119" spans="1:1" x14ac:dyDescent="0.25">
      <c r="A3119" s="86"/>
    </row>
    <row r="3120" spans="1:1" x14ac:dyDescent="0.25">
      <c r="A3120" s="86"/>
    </row>
    <row r="3121" spans="1:1" x14ac:dyDescent="0.25">
      <c r="A3121" s="86"/>
    </row>
    <row r="3122" spans="1:1" x14ac:dyDescent="0.25">
      <c r="A3122" s="86"/>
    </row>
    <row r="3123" spans="1:1" x14ac:dyDescent="0.25">
      <c r="A3123" s="86"/>
    </row>
    <row r="3124" spans="1:1" x14ac:dyDescent="0.25">
      <c r="A3124" s="86"/>
    </row>
    <row r="3125" spans="1:1" x14ac:dyDescent="0.25">
      <c r="A3125" s="86"/>
    </row>
    <row r="3126" spans="1:1" x14ac:dyDescent="0.25">
      <c r="A3126" s="86"/>
    </row>
    <row r="3127" spans="1:1" x14ac:dyDescent="0.25">
      <c r="A3127" s="86"/>
    </row>
    <row r="3128" spans="1:1" x14ac:dyDescent="0.25">
      <c r="A3128" s="86"/>
    </row>
    <row r="3129" spans="1:1" x14ac:dyDescent="0.25">
      <c r="A3129" s="86"/>
    </row>
    <row r="3130" spans="1:1" x14ac:dyDescent="0.25">
      <c r="A3130" s="86"/>
    </row>
    <row r="3131" spans="1:1" x14ac:dyDescent="0.25">
      <c r="A3131" s="86"/>
    </row>
    <row r="3132" spans="1:1" x14ac:dyDescent="0.25">
      <c r="A3132" s="86"/>
    </row>
    <row r="3133" spans="1:1" x14ac:dyDescent="0.25">
      <c r="A3133" s="86"/>
    </row>
    <row r="3134" spans="1:1" x14ac:dyDescent="0.25">
      <c r="A3134" s="86"/>
    </row>
    <row r="3135" spans="1:1" x14ac:dyDescent="0.25">
      <c r="A3135" s="86"/>
    </row>
    <row r="3136" spans="1:1" x14ac:dyDescent="0.25">
      <c r="A3136" s="86"/>
    </row>
    <row r="3137" spans="1:1" x14ac:dyDescent="0.25">
      <c r="A3137" s="86"/>
    </row>
    <row r="3138" spans="1:1" x14ac:dyDescent="0.25">
      <c r="A3138" s="86"/>
    </row>
    <row r="3139" spans="1:1" x14ac:dyDescent="0.25">
      <c r="A3139" s="86"/>
    </row>
    <row r="3140" spans="1:1" x14ac:dyDescent="0.25">
      <c r="A3140" s="86"/>
    </row>
    <row r="3141" spans="1:1" x14ac:dyDescent="0.25">
      <c r="A3141" s="86"/>
    </row>
    <row r="3142" spans="1:1" x14ac:dyDescent="0.25">
      <c r="A3142" s="86"/>
    </row>
    <row r="3143" spans="1:1" x14ac:dyDescent="0.25">
      <c r="A3143" s="86"/>
    </row>
    <row r="3144" spans="1:1" x14ac:dyDescent="0.25">
      <c r="A3144" s="86"/>
    </row>
    <row r="3145" spans="1:1" x14ac:dyDescent="0.25">
      <c r="A3145" s="86"/>
    </row>
    <row r="3146" spans="1:1" x14ac:dyDescent="0.25">
      <c r="A3146" s="86"/>
    </row>
    <row r="3147" spans="1:1" x14ac:dyDescent="0.25">
      <c r="A3147" s="86"/>
    </row>
    <row r="3148" spans="1:1" x14ac:dyDescent="0.25">
      <c r="A3148" s="86"/>
    </row>
    <row r="3149" spans="1:1" x14ac:dyDescent="0.25">
      <c r="A3149" s="86"/>
    </row>
    <row r="3150" spans="1:1" x14ac:dyDescent="0.25">
      <c r="A3150" s="86"/>
    </row>
    <row r="3151" spans="1:1" x14ac:dyDescent="0.25">
      <c r="A3151" s="86"/>
    </row>
    <row r="3152" spans="1:1" x14ac:dyDescent="0.25">
      <c r="A3152" s="86"/>
    </row>
    <row r="3153" spans="1:1" x14ac:dyDescent="0.25">
      <c r="A3153" s="86"/>
    </row>
    <row r="3154" spans="1:1" x14ac:dyDescent="0.25">
      <c r="A3154" s="86"/>
    </row>
    <row r="3155" spans="1:1" x14ac:dyDescent="0.25">
      <c r="A3155" s="86"/>
    </row>
    <row r="3156" spans="1:1" x14ac:dyDescent="0.25">
      <c r="A3156" s="86"/>
    </row>
    <row r="3157" spans="1:1" x14ac:dyDescent="0.25">
      <c r="A3157" s="86"/>
    </row>
    <row r="3158" spans="1:1" x14ac:dyDescent="0.25">
      <c r="A3158" s="86"/>
    </row>
    <row r="3159" spans="1:1" x14ac:dyDescent="0.25">
      <c r="A3159" s="86"/>
    </row>
    <row r="3160" spans="1:1" x14ac:dyDescent="0.25">
      <c r="A3160" s="86"/>
    </row>
    <row r="3161" spans="1:1" x14ac:dyDescent="0.25">
      <c r="A3161" s="86"/>
    </row>
    <row r="3162" spans="1:1" x14ac:dyDescent="0.25">
      <c r="A3162" s="86"/>
    </row>
    <row r="3163" spans="1:1" x14ac:dyDescent="0.25">
      <c r="A3163" s="86"/>
    </row>
    <row r="3164" spans="1:1" x14ac:dyDescent="0.25">
      <c r="A3164" s="86"/>
    </row>
    <row r="3165" spans="1:1" x14ac:dyDescent="0.25">
      <c r="A3165" s="86"/>
    </row>
    <row r="3166" spans="1:1" x14ac:dyDescent="0.25">
      <c r="A3166" s="86"/>
    </row>
    <row r="3167" spans="1:1" x14ac:dyDescent="0.25">
      <c r="A3167" s="86"/>
    </row>
    <row r="3168" spans="1:1" x14ac:dyDescent="0.25">
      <c r="A3168" s="86"/>
    </row>
    <row r="3169" spans="1:1" x14ac:dyDescent="0.25">
      <c r="A3169" s="86"/>
    </row>
    <row r="3170" spans="1:1" x14ac:dyDescent="0.25">
      <c r="A3170" s="86"/>
    </row>
    <row r="3171" spans="1:1" x14ac:dyDescent="0.25">
      <c r="A3171" s="86"/>
    </row>
    <row r="3172" spans="1:1" x14ac:dyDescent="0.25">
      <c r="A3172" s="86"/>
    </row>
    <row r="3173" spans="1:1" x14ac:dyDescent="0.25">
      <c r="A3173" s="86"/>
    </row>
    <row r="3174" spans="1:1" x14ac:dyDescent="0.25">
      <c r="A3174" s="86"/>
    </row>
    <row r="3175" spans="1:1" x14ac:dyDescent="0.25">
      <c r="A3175" s="86"/>
    </row>
    <row r="3176" spans="1:1" x14ac:dyDescent="0.25">
      <c r="A3176" s="86"/>
    </row>
    <row r="3177" spans="1:1" x14ac:dyDescent="0.25">
      <c r="A3177" s="86"/>
    </row>
    <row r="3178" spans="1:1" x14ac:dyDescent="0.25">
      <c r="A3178" s="86"/>
    </row>
    <row r="3179" spans="1:1" x14ac:dyDescent="0.25">
      <c r="A3179" s="86"/>
    </row>
    <row r="3180" spans="1:1" x14ac:dyDescent="0.25">
      <c r="A3180" s="86"/>
    </row>
    <row r="3181" spans="1:1" x14ac:dyDescent="0.25">
      <c r="A3181" s="86"/>
    </row>
    <row r="3182" spans="1:1" x14ac:dyDescent="0.25">
      <c r="A3182" s="86"/>
    </row>
    <row r="3183" spans="1:1" x14ac:dyDescent="0.25">
      <c r="A3183" s="86"/>
    </row>
    <row r="3184" spans="1:1" x14ac:dyDescent="0.25">
      <c r="A3184" s="86"/>
    </row>
    <row r="3185" spans="1:1" x14ac:dyDescent="0.25">
      <c r="A3185" s="86"/>
    </row>
    <row r="3186" spans="1:1" x14ac:dyDescent="0.25">
      <c r="A3186" s="86"/>
    </row>
    <row r="3187" spans="1:1" x14ac:dyDescent="0.25">
      <c r="A3187" s="86"/>
    </row>
    <row r="3188" spans="1:1" x14ac:dyDescent="0.25">
      <c r="A3188" s="86"/>
    </row>
    <row r="3189" spans="1:1" x14ac:dyDescent="0.25">
      <c r="A3189" s="86"/>
    </row>
    <row r="3190" spans="1:1" x14ac:dyDescent="0.25">
      <c r="A3190" s="86"/>
    </row>
    <row r="3191" spans="1:1" x14ac:dyDescent="0.25">
      <c r="A3191" s="86"/>
    </row>
    <row r="3192" spans="1:1" x14ac:dyDescent="0.25">
      <c r="A3192" s="86"/>
    </row>
    <row r="3193" spans="1:1" x14ac:dyDescent="0.25">
      <c r="A3193" s="86"/>
    </row>
    <row r="3194" spans="1:1" x14ac:dyDescent="0.25">
      <c r="A3194" s="86"/>
    </row>
    <row r="3195" spans="1:1" x14ac:dyDescent="0.25">
      <c r="A3195" s="86"/>
    </row>
    <row r="3196" spans="1:1" x14ac:dyDescent="0.25">
      <c r="A3196" s="86"/>
    </row>
    <row r="3197" spans="1:1" x14ac:dyDescent="0.25">
      <c r="A3197" s="86"/>
    </row>
    <row r="3198" spans="1:1" x14ac:dyDescent="0.25">
      <c r="A3198" s="86"/>
    </row>
    <row r="3199" spans="1:1" x14ac:dyDescent="0.25">
      <c r="A3199" s="86"/>
    </row>
    <row r="3200" spans="1:1" x14ac:dyDescent="0.25">
      <c r="A3200" s="86"/>
    </row>
    <row r="3201" spans="1:1" x14ac:dyDescent="0.25">
      <c r="A3201" s="86"/>
    </row>
    <row r="3202" spans="1:1" x14ac:dyDescent="0.25">
      <c r="A3202" s="86"/>
    </row>
    <row r="3203" spans="1:1" x14ac:dyDescent="0.25">
      <c r="A3203" s="86"/>
    </row>
    <row r="3204" spans="1:1" x14ac:dyDescent="0.25">
      <c r="A3204" s="86"/>
    </row>
    <row r="3205" spans="1:1" x14ac:dyDescent="0.25">
      <c r="A3205" s="86"/>
    </row>
    <row r="3206" spans="1:1" x14ac:dyDescent="0.25">
      <c r="A3206" s="86"/>
    </row>
    <row r="3207" spans="1:1" x14ac:dyDescent="0.25">
      <c r="A3207" s="86"/>
    </row>
    <row r="3208" spans="1:1" x14ac:dyDescent="0.25">
      <c r="A3208" s="86"/>
    </row>
    <row r="3209" spans="1:1" x14ac:dyDescent="0.25">
      <c r="A3209" s="86"/>
    </row>
    <row r="3210" spans="1:1" x14ac:dyDescent="0.25">
      <c r="A3210" s="86"/>
    </row>
    <row r="3211" spans="1:1" x14ac:dyDescent="0.25">
      <c r="A3211" s="86"/>
    </row>
    <row r="3212" spans="1:1" x14ac:dyDescent="0.25">
      <c r="A3212" s="86"/>
    </row>
    <row r="3213" spans="1:1" x14ac:dyDescent="0.25">
      <c r="A3213" s="86"/>
    </row>
    <row r="3214" spans="1:1" x14ac:dyDescent="0.25">
      <c r="A3214" s="86"/>
    </row>
    <row r="3215" spans="1:1" x14ac:dyDescent="0.25">
      <c r="A3215" s="86"/>
    </row>
    <row r="3216" spans="1:1" x14ac:dyDescent="0.25">
      <c r="A3216" s="86"/>
    </row>
    <row r="3217" spans="1:1" x14ac:dyDescent="0.25">
      <c r="A3217" s="86"/>
    </row>
    <row r="3218" spans="1:1" x14ac:dyDescent="0.25">
      <c r="A3218" s="86"/>
    </row>
    <row r="3219" spans="1:1" x14ac:dyDescent="0.25">
      <c r="A3219" s="86"/>
    </row>
    <row r="3220" spans="1:1" x14ac:dyDescent="0.25">
      <c r="A3220" s="86"/>
    </row>
    <row r="3221" spans="1:1" x14ac:dyDescent="0.25">
      <c r="A3221" s="86"/>
    </row>
    <row r="3222" spans="1:1" x14ac:dyDescent="0.25">
      <c r="A3222" s="86"/>
    </row>
    <row r="3223" spans="1:1" x14ac:dyDescent="0.25">
      <c r="A3223" s="86"/>
    </row>
    <row r="3224" spans="1:1" x14ac:dyDescent="0.25">
      <c r="A3224" s="86"/>
    </row>
    <row r="3225" spans="1:1" x14ac:dyDescent="0.25">
      <c r="A3225" s="86"/>
    </row>
    <row r="3226" spans="1:1" x14ac:dyDescent="0.25">
      <c r="A3226" s="86"/>
    </row>
    <row r="3227" spans="1:1" x14ac:dyDescent="0.25">
      <c r="A3227" s="86"/>
    </row>
    <row r="3228" spans="1:1" x14ac:dyDescent="0.25">
      <c r="A3228" s="86"/>
    </row>
    <row r="3229" spans="1:1" x14ac:dyDescent="0.25">
      <c r="A3229" s="86"/>
    </row>
    <row r="3230" spans="1:1" x14ac:dyDescent="0.25">
      <c r="A3230" s="86"/>
    </row>
    <row r="3231" spans="1:1" x14ac:dyDescent="0.25">
      <c r="A3231" s="86"/>
    </row>
    <row r="3232" spans="1:1" x14ac:dyDescent="0.25">
      <c r="A3232" s="86"/>
    </row>
    <row r="3233" spans="1:1" x14ac:dyDescent="0.25">
      <c r="A3233" s="86"/>
    </row>
    <row r="3234" spans="1:1" x14ac:dyDescent="0.25">
      <c r="A3234" s="86"/>
    </row>
    <row r="3235" spans="1:1" x14ac:dyDescent="0.25">
      <c r="A3235" s="86"/>
    </row>
    <row r="3236" spans="1:1" x14ac:dyDescent="0.25">
      <c r="A3236" s="86"/>
    </row>
    <row r="3237" spans="1:1" x14ac:dyDescent="0.25">
      <c r="A3237" s="86"/>
    </row>
    <row r="3238" spans="1:1" x14ac:dyDescent="0.25">
      <c r="A3238" s="86"/>
    </row>
    <row r="3239" spans="1:1" x14ac:dyDescent="0.25">
      <c r="A3239" s="86"/>
    </row>
    <row r="3240" spans="1:1" x14ac:dyDescent="0.25">
      <c r="A3240" s="86"/>
    </row>
    <row r="3241" spans="1:1" x14ac:dyDescent="0.25">
      <c r="A3241" s="86"/>
    </row>
    <row r="3242" spans="1:1" x14ac:dyDescent="0.25">
      <c r="A3242" s="86"/>
    </row>
    <row r="3243" spans="1:1" x14ac:dyDescent="0.25">
      <c r="A3243" s="86"/>
    </row>
    <row r="3244" spans="1:1" x14ac:dyDescent="0.25">
      <c r="A3244" s="86"/>
    </row>
    <row r="3245" spans="1:1" x14ac:dyDescent="0.25">
      <c r="A3245" s="86"/>
    </row>
    <row r="3246" spans="1:1" x14ac:dyDescent="0.25">
      <c r="A3246" s="86"/>
    </row>
    <row r="3247" spans="1:1" x14ac:dyDescent="0.25">
      <c r="A3247" s="86"/>
    </row>
    <row r="3248" spans="1:1" x14ac:dyDescent="0.25">
      <c r="A3248" s="86"/>
    </row>
    <row r="3249" spans="1:1" x14ac:dyDescent="0.25">
      <c r="A3249" s="86"/>
    </row>
    <row r="3250" spans="1:1" x14ac:dyDescent="0.25">
      <c r="A3250" s="86"/>
    </row>
    <row r="3251" spans="1:1" x14ac:dyDescent="0.25">
      <c r="A3251" s="86"/>
    </row>
    <row r="3252" spans="1:1" x14ac:dyDescent="0.25">
      <c r="A3252" s="86"/>
    </row>
    <row r="3253" spans="1:1" x14ac:dyDescent="0.25">
      <c r="A3253" s="86"/>
    </row>
    <row r="3254" spans="1:1" x14ac:dyDescent="0.25">
      <c r="A3254" s="86"/>
    </row>
    <row r="3255" spans="1:1" x14ac:dyDescent="0.25">
      <c r="A3255" s="86"/>
    </row>
    <row r="3256" spans="1:1" x14ac:dyDescent="0.25">
      <c r="A3256" s="86"/>
    </row>
    <row r="3257" spans="1:1" x14ac:dyDescent="0.25">
      <c r="A3257" s="86"/>
    </row>
    <row r="3258" spans="1:1" x14ac:dyDescent="0.25">
      <c r="A3258" s="86"/>
    </row>
    <row r="3259" spans="1:1" x14ac:dyDescent="0.25">
      <c r="A3259" s="86"/>
    </row>
    <row r="3260" spans="1:1" x14ac:dyDescent="0.25">
      <c r="A3260" s="86"/>
    </row>
    <row r="3261" spans="1:1" x14ac:dyDescent="0.25">
      <c r="A3261" s="86"/>
    </row>
    <row r="3262" spans="1:1" x14ac:dyDescent="0.25">
      <c r="A3262" s="86"/>
    </row>
    <row r="3263" spans="1:1" x14ac:dyDescent="0.25">
      <c r="A3263" s="86"/>
    </row>
    <row r="3264" spans="1:1" x14ac:dyDescent="0.25">
      <c r="A3264" s="86"/>
    </row>
    <row r="3265" spans="1:1" x14ac:dyDescent="0.25">
      <c r="A3265" s="86"/>
    </row>
    <row r="3266" spans="1:1" x14ac:dyDescent="0.25">
      <c r="A3266" s="86"/>
    </row>
    <row r="3267" spans="1:1" x14ac:dyDescent="0.25">
      <c r="A3267" s="86"/>
    </row>
    <row r="3268" spans="1:1" x14ac:dyDescent="0.25">
      <c r="A3268" s="86"/>
    </row>
    <row r="3269" spans="1:1" x14ac:dyDescent="0.25">
      <c r="A3269" s="86"/>
    </row>
    <row r="3270" spans="1:1" x14ac:dyDescent="0.25">
      <c r="A3270" s="86"/>
    </row>
    <row r="3271" spans="1:1" x14ac:dyDescent="0.25">
      <c r="A3271" s="86"/>
    </row>
    <row r="3272" spans="1:1" x14ac:dyDescent="0.25">
      <c r="A3272" s="86"/>
    </row>
    <row r="3273" spans="1:1" x14ac:dyDescent="0.25">
      <c r="A3273" s="86"/>
    </row>
    <row r="3274" spans="1:1" x14ac:dyDescent="0.25">
      <c r="A3274" s="86"/>
    </row>
    <row r="3275" spans="1:1" x14ac:dyDescent="0.25">
      <c r="A3275" s="86"/>
    </row>
    <row r="3276" spans="1:1" x14ac:dyDescent="0.25">
      <c r="A3276" s="86"/>
    </row>
    <row r="3277" spans="1:1" x14ac:dyDescent="0.25">
      <c r="A3277" s="86"/>
    </row>
    <row r="3278" spans="1:1" x14ac:dyDescent="0.25">
      <c r="A3278" s="86"/>
    </row>
    <row r="3279" spans="1:1" x14ac:dyDescent="0.25">
      <c r="A3279" s="86"/>
    </row>
    <row r="3280" spans="1:1" x14ac:dyDescent="0.25">
      <c r="A3280" s="86"/>
    </row>
    <row r="3281" spans="1:1" x14ac:dyDescent="0.25">
      <c r="A3281" s="86"/>
    </row>
    <row r="3282" spans="1:1" x14ac:dyDescent="0.25">
      <c r="A3282" s="86"/>
    </row>
    <row r="3283" spans="1:1" x14ac:dyDescent="0.25">
      <c r="A3283" s="86"/>
    </row>
    <row r="3284" spans="1:1" x14ac:dyDescent="0.25">
      <c r="A3284" s="86"/>
    </row>
    <row r="3285" spans="1:1" x14ac:dyDescent="0.25">
      <c r="A3285" s="86"/>
    </row>
    <row r="3286" spans="1:1" x14ac:dyDescent="0.25">
      <c r="A3286" s="86"/>
    </row>
    <row r="3287" spans="1:1" x14ac:dyDescent="0.25">
      <c r="A3287" s="86"/>
    </row>
    <row r="3288" spans="1:1" x14ac:dyDescent="0.25">
      <c r="A3288" s="86"/>
    </row>
    <row r="3289" spans="1:1" x14ac:dyDescent="0.25">
      <c r="A3289" s="86"/>
    </row>
    <row r="3290" spans="1:1" x14ac:dyDescent="0.25">
      <c r="A3290" s="86"/>
    </row>
    <row r="3291" spans="1:1" x14ac:dyDescent="0.25">
      <c r="A3291" s="86"/>
    </row>
    <row r="3292" spans="1:1" x14ac:dyDescent="0.25">
      <c r="A3292" s="86"/>
    </row>
    <row r="3293" spans="1:1" x14ac:dyDescent="0.25">
      <c r="A3293" s="86"/>
    </row>
    <row r="3294" spans="1:1" x14ac:dyDescent="0.25">
      <c r="A3294" s="86"/>
    </row>
    <row r="3295" spans="1:1" x14ac:dyDescent="0.25">
      <c r="A3295" s="86"/>
    </row>
    <row r="3296" spans="1:1" x14ac:dyDescent="0.25">
      <c r="A3296" s="86"/>
    </row>
    <row r="3297" spans="1:1" x14ac:dyDescent="0.25">
      <c r="A3297" s="86"/>
    </row>
    <row r="3298" spans="1:1" x14ac:dyDescent="0.25">
      <c r="A3298" s="86"/>
    </row>
    <row r="3299" spans="1:1" x14ac:dyDescent="0.25">
      <c r="A3299" s="86"/>
    </row>
    <row r="3300" spans="1:1" x14ac:dyDescent="0.25">
      <c r="A3300" s="86"/>
    </row>
    <row r="3301" spans="1:1" x14ac:dyDescent="0.25">
      <c r="A3301" s="86"/>
    </row>
    <row r="3302" spans="1:1" x14ac:dyDescent="0.25">
      <c r="A3302" s="86"/>
    </row>
    <row r="3303" spans="1:1" x14ac:dyDescent="0.25">
      <c r="A3303" s="86"/>
    </row>
    <row r="3304" spans="1:1" x14ac:dyDescent="0.25">
      <c r="A3304" s="86"/>
    </row>
    <row r="3305" spans="1:1" x14ac:dyDescent="0.25">
      <c r="A3305" s="86"/>
    </row>
    <row r="3306" spans="1:1" x14ac:dyDescent="0.25">
      <c r="A3306" s="86"/>
    </row>
    <row r="3307" spans="1:1" x14ac:dyDescent="0.25">
      <c r="A3307" s="86"/>
    </row>
    <row r="3308" spans="1:1" x14ac:dyDescent="0.25">
      <c r="A3308" s="86"/>
    </row>
    <row r="3309" spans="1:1" x14ac:dyDescent="0.25">
      <c r="A3309" s="86"/>
    </row>
    <row r="3310" spans="1:1" x14ac:dyDescent="0.25">
      <c r="A3310" s="86"/>
    </row>
    <row r="3311" spans="1:1" x14ac:dyDescent="0.25">
      <c r="A3311" s="86"/>
    </row>
    <row r="3312" spans="1:1" x14ac:dyDescent="0.25">
      <c r="A3312" s="86"/>
    </row>
    <row r="3313" spans="1:1" x14ac:dyDescent="0.25">
      <c r="A3313" s="86"/>
    </row>
    <row r="3314" spans="1:1" x14ac:dyDescent="0.25">
      <c r="A3314" s="86"/>
    </row>
    <row r="3315" spans="1:1" x14ac:dyDescent="0.25">
      <c r="A3315" s="86"/>
    </row>
    <row r="3316" spans="1:1" x14ac:dyDescent="0.25">
      <c r="A3316" s="86"/>
    </row>
    <row r="3317" spans="1:1" x14ac:dyDescent="0.25">
      <c r="A3317" s="86"/>
    </row>
    <row r="3318" spans="1:1" x14ac:dyDescent="0.25">
      <c r="A3318" s="86"/>
    </row>
    <row r="3319" spans="1:1" x14ac:dyDescent="0.25">
      <c r="A3319" s="86"/>
    </row>
    <row r="3320" spans="1:1" x14ac:dyDescent="0.25">
      <c r="A3320" s="86"/>
    </row>
    <row r="3321" spans="1:1" x14ac:dyDescent="0.25">
      <c r="A3321" s="86"/>
    </row>
    <row r="3322" spans="1:1" x14ac:dyDescent="0.25">
      <c r="A3322" s="86"/>
    </row>
    <row r="3323" spans="1:1" x14ac:dyDescent="0.25">
      <c r="A3323" s="86"/>
    </row>
    <row r="3324" spans="1:1" x14ac:dyDescent="0.25">
      <c r="A3324" s="86"/>
    </row>
    <row r="3325" spans="1:1" x14ac:dyDescent="0.25">
      <c r="A3325" s="86"/>
    </row>
    <row r="3326" spans="1:1" x14ac:dyDescent="0.25">
      <c r="A3326" s="86"/>
    </row>
    <row r="3327" spans="1:1" x14ac:dyDescent="0.25">
      <c r="A3327" s="86"/>
    </row>
    <row r="3328" spans="1:1" x14ac:dyDescent="0.25">
      <c r="A3328" s="86"/>
    </row>
    <row r="3329" spans="1:1" x14ac:dyDescent="0.25">
      <c r="A3329" s="86"/>
    </row>
    <row r="3330" spans="1:1" x14ac:dyDescent="0.25">
      <c r="A3330" s="86"/>
    </row>
    <row r="3331" spans="1:1" x14ac:dyDescent="0.25">
      <c r="A3331" s="86"/>
    </row>
    <row r="3332" spans="1:1" x14ac:dyDescent="0.25">
      <c r="A3332" s="86"/>
    </row>
    <row r="3333" spans="1:1" x14ac:dyDescent="0.25">
      <c r="A3333" s="86"/>
    </row>
    <row r="3334" spans="1:1" x14ac:dyDescent="0.25">
      <c r="A3334" s="86"/>
    </row>
    <row r="3335" spans="1:1" x14ac:dyDescent="0.25">
      <c r="A3335" s="86"/>
    </row>
    <row r="3336" spans="1:1" x14ac:dyDescent="0.25">
      <c r="A3336" s="86"/>
    </row>
    <row r="3337" spans="1:1" x14ac:dyDescent="0.25">
      <c r="A3337" s="86"/>
    </row>
    <row r="3338" spans="1:1" x14ac:dyDescent="0.25">
      <c r="A3338" s="86"/>
    </row>
    <row r="3339" spans="1:1" x14ac:dyDescent="0.25">
      <c r="A3339" s="86"/>
    </row>
    <row r="3340" spans="1:1" x14ac:dyDescent="0.25">
      <c r="A3340" s="86"/>
    </row>
    <row r="3341" spans="1:1" x14ac:dyDescent="0.25">
      <c r="A3341" s="86"/>
    </row>
    <row r="3342" spans="1:1" x14ac:dyDescent="0.25">
      <c r="A3342" s="86"/>
    </row>
    <row r="3343" spans="1:1" x14ac:dyDescent="0.25">
      <c r="A3343" s="86"/>
    </row>
    <row r="3344" spans="1:1" x14ac:dyDescent="0.25">
      <c r="A3344" s="86"/>
    </row>
    <row r="3345" spans="1:1" x14ac:dyDescent="0.25">
      <c r="A3345" s="86"/>
    </row>
    <row r="3346" spans="1:1" x14ac:dyDescent="0.25">
      <c r="A3346" s="86"/>
    </row>
    <row r="3347" spans="1:1" x14ac:dyDescent="0.25">
      <c r="A3347" s="86"/>
    </row>
    <row r="3348" spans="1:1" x14ac:dyDescent="0.25">
      <c r="A3348" s="86"/>
    </row>
    <row r="3349" spans="1:1" x14ac:dyDescent="0.25">
      <c r="A3349" s="86"/>
    </row>
    <row r="3350" spans="1:1" x14ac:dyDescent="0.25">
      <c r="A3350" s="86"/>
    </row>
    <row r="3351" spans="1:1" x14ac:dyDescent="0.25">
      <c r="A3351" s="86"/>
    </row>
    <row r="3352" spans="1:1" x14ac:dyDescent="0.25">
      <c r="A3352" s="86"/>
    </row>
    <row r="3353" spans="1:1" x14ac:dyDescent="0.25">
      <c r="A3353" s="86"/>
    </row>
    <row r="3354" spans="1:1" x14ac:dyDescent="0.25">
      <c r="A3354" s="86"/>
    </row>
    <row r="3355" spans="1:1" x14ac:dyDescent="0.25">
      <c r="A3355" s="86"/>
    </row>
    <row r="3356" spans="1:1" x14ac:dyDescent="0.25">
      <c r="A3356" s="86"/>
    </row>
    <row r="3357" spans="1:1" x14ac:dyDescent="0.25">
      <c r="A3357" s="86"/>
    </row>
    <row r="3358" spans="1:1" x14ac:dyDescent="0.25">
      <c r="A3358" s="86"/>
    </row>
    <row r="3359" spans="1:1" x14ac:dyDescent="0.25">
      <c r="A3359" s="86"/>
    </row>
    <row r="3360" spans="1:1" x14ac:dyDescent="0.25">
      <c r="A3360" s="86"/>
    </row>
    <row r="3361" spans="1:1" x14ac:dyDescent="0.25">
      <c r="A3361" s="86"/>
    </row>
    <row r="3362" spans="1:1" x14ac:dyDescent="0.25">
      <c r="A3362" s="86"/>
    </row>
    <row r="3363" spans="1:1" x14ac:dyDescent="0.25">
      <c r="A3363" s="86"/>
    </row>
    <row r="3364" spans="1:1" x14ac:dyDescent="0.25">
      <c r="A3364" s="86"/>
    </row>
    <row r="3365" spans="1:1" x14ac:dyDescent="0.25">
      <c r="A3365" s="86"/>
    </row>
    <row r="3366" spans="1:1" x14ac:dyDescent="0.25">
      <c r="A3366" s="86"/>
    </row>
    <row r="3367" spans="1:1" x14ac:dyDescent="0.25">
      <c r="A3367" s="86"/>
    </row>
    <row r="3368" spans="1:1" x14ac:dyDescent="0.25">
      <c r="A3368" s="86"/>
    </row>
    <row r="3369" spans="1:1" x14ac:dyDescent="0.25">
      <c r="A3369" s="86"/>
    </row>
    <row r="3370" spans="1:1" x14ac:dyDescent="0.25">
      <c r="A3370" s="86"/>
    </row>
    <row r="3371" spans="1:1" x14ac:dyDescent="0.25">
      <c r="A3371" s="86"/>
    </row>
    <row r="3372" spans="1:1" x14ac:dyDescent="0.25">
      <c r="A3372" s="86"/>
    </row>
    <row r="3373" spans="1:1" x14ac:dyDescent="0.25">
      <c r="A3373" s="86"/>
    </row>
    <row r="3374" spans="1:1" x14ac:dyDescent="0.25">
      <c r="A3374" s="86"/>
    </row>
    <row r="3375" spans="1:1" x14ac:dyDescent="0.25">
      <c r="A3375" s="86"/>
    </row>
    <row r="3376" spans="1:1" x14ac:dyDescent="0.25">
      <c r="A3376" s="86"/>
    </row>
    <row r="3377" spans="1:1" x14ac:dyDescent="0.25">
      <c r="A3377" s="86"/>
    </row>
    <row r="3378" spans="1:1" x14ac:dyDescent="0.25">
      <c r="A3378" s="86"/>
    </row>
    <row r="3379" spans="1:1" x14ac:dyDescent="0.25">
      <c r="A3379" s="86"/>
    </row>
    <row r="3380" spans="1:1" x14ac:dyDescent="0.25">
      <c r="A3380" s="86"/>
    </row>
    <row r="3381" spans="1:1" x14ac:dyDescent="0.25">
      <c r="A3381" s="86"/>
    </row>
    <row r="3382" spans="1:1" x14ac:dyDescent="0.25">
      <c r="A3382" s="86"/>
    </row>
    <row r="3383" spans="1:1" x14ac:dyDescent="0.25">
      <c r="A3383" s="86"/>
    </row>
    <row r="3384" spans="1:1" x14ac:dyDescent="0.25">
      <c r="A3384" s="86"/>
    </row>
    <row r="3385" spans="1:1" x14ac:dyDescent="0.25">
      <c r="A3385" s="86"/>
    </row>
    <row r="3386" spans="1:1" x14ac:dyDescent="0.25">
      <c r="A3386" s="86"/>
    </row>
    <row r="3387" spans="1:1" x14ac:dyDescent="0.25">
      <c r="A3387" s="86"/>
    </row>
    <row r="3388" spans="1:1" x14ac:dyDescent="0.25">
      <c r="A3388" s="86"/>
    </row>
    <row r="3389" spans="1:1" x14ac:dyDescent="0.25">
      <c r="A3389" s="86"/>
    </row>
    <row r="3390" spans="1:1" x14ac:dyDescent="0.25">
      <c r="A3390" s="86"/>
    </row>
    <row r="3391" spans="1:1" x14ac:dyDescent="0.25">
      <c r="A3391" s="86"/>
    </row>
    <row r="3392" spans="1:1" x14ac:dyDescent="0.25">
      <c r="A3392" s="86"/>
    </row>
    <row r="3393" spans="1:1" x14ac:dyDescent="0.25">
      <c r="A3393" s="86"/>
    </row>
    <row r="3394" spans="1:1" x14ac:dyDescent="0.25">
      <c r="A3394" s="86"/>
    </row>
    <row r="3395" spans="1:1" x14ac:dyDescent="0.25">
      <c r="A3395" s="86"/>
    </row>
    <row r="3396" spans="1:1" x14ac:dyDescent="0.25">
      <c r="A3396" s="86"/>
    </row>
    <row r="3397" spans="1:1" x14ac:dyDescent="0.25">
      <c r="A3397" s="86"/>
    </row>
    <row r="3398" spans="1:1" x14ac:dyDescent="0.25">
      <c r="A3398" s="86"/>
    </row>
    <row r="3399" spans="1:1" x14ac:dyDescent="0.25">
      <c r="A3399" s="86"/>
    </row>
    <row r="3400" spans="1:1" x14ac:dyDescent="0.25">
      <c r="A3400" s="86"/>
    </row>
    <row r="3401" spans="1:1" x14ac:dyDescent="0.25">
      <c r="A3401" s="86"/>
    </row>
    <row r="3402" spans="1:1" x14ac:dyDescent="0.25">
      <c r="A3402" s="86"/>
    </row>
    <row r="3403" spans="1:1" x14ac:dyDescent="0.25">
      <c r="A3403" s="86"/>
    </row>
    <row r="3404" spans="1:1" x14ac:dyDescent="0.25">
      <c r="A3404" s="86"/>
    </row>
    <row r="3405" spans="1:1" x14ac:dyDescent="0.25">
      <c r="A3405" s="86"/>
    </row>
    <row r="3406" spans="1:1" x14ac:dyDescent="0.25">
      <c r="A3406" s="86"/>
    </row>
    <row r="3407" spans="1:1" x14ac:dyDescent="0.25">
      <c r="A3407" s="86"/>
    </row>
    <row r="3408" spans="1:1" x14ac:dyDescent="0.25">
      <c r="A3408" s="86"/>
    </row>
    <row r="3409" spans="1:1" x14ac:dyDescent="0.25">
      <c r="A3409" s="86"/>
    </row>
    <row r="3410" spans="1:1" x14ac:dyDescent="0.25">
      <c r="A3410" s="86"/>
    </row>
    <row r="3411" spans="1:1" x14ac:dyDescent="0.25">
      <c r="A3411" s="86"/>
    </row>
    <row r="3412" spans="1:1" x14ac:dyDescent="0.25">
      <c r="A3412" s="86"/>
    </row>
    <row r="3413" spans="1:1" x14ac:dyDescent="0.25">
      <c r="A3413" s="86"/>
    </row>
    <row r="3414" spans="1:1" x14ac:dyDescent="0.25">
      <c r="A3414" s="86"/>
    </row>
    <row r="3415" spans="1:1" x14ac:dyDescent="0.25">
      <c r="A3415" s="86"/>
    </row>
    <row r="3416" spans="1:1" x14ac:dyDescent="0.25">
      <c r="A3416" s="86"/>
    </row>
    <row r="3417" spans="1:1" x14ac:dyDescent="0.25">
      <c r="A3417" s="86"/>
    </row>
    <row r="3418" spans="1:1" x14ac:dyDescent="0.25">
      <c r="A3418" s="86"/>
    </row>
    <row r="3419" spans="1:1" x14ac:dyDescent="0.25">
      <c r="A3419" s="86"/>
    </row>
    <row r="3420" spans="1:1" x14ac:dyDescent="0.25">
      <c r="A3420" s="86"/>
    </row>
    <row r="3421" spans="1:1" x14ac:dyDescent="0.25">
      <c r="A3421" s="86"/>
    </row>
    <row r="3422" spans="1:1" x14ac:dyDescent="0.25">
      <c r="A3422" s="86"/>
    </row>
    <row r="3423" spans="1:1" x14ac:dyDescent="0.25">
      <c r="A3423" s="86"/>
    </row>
    <row r="3424" spans="1:1" x14ac:dyDescent="0.25">
      <c r="A3424" s="86"/>
    </row>
    <row r="3425" spans="1:1" x14ac:dyDescent="0.25">
      <c r="A3425" s="86"/>
    </row>
    <row r="3426" spans="1:1" x14ac:dyDescent="0.25">
      <c r="A3426" s="86"/>
    </row>
    <row r="3427" spans="1:1" x14ac:dyDescent="0.25">
      <c r="A3427" s="86"/>
    </row>
    <row r="3428" spans="1:1" x14ac:dyDescent="0.25">
      <c r="A3428" s="86"/>
    </row>
    <row r="3429" spans="1:1" x14ac:dyDescent="0.25">
      <c r="A3429" s="86"/>
    </row>
    <row r="3430" spans="1:1" x14ac:dyDescent="0.25">
      <c r="A3430" s="86"/>
    </row>
    <row r="3431" spans="1:1" x14ac:dyDescent="0.25">
      <c r="A3431" s="86"/>
    </row>
    <row r="3432" spans="1:1" x14ac:dyDescent="0.25">
      <c r="A3432" s="86"/>
    </row>
    <row r="3433" spans="1:1" x14ac:dyDescent="0.25">
      <c r="A3433" s="86"/>
    </row>
    <row r="3434" spans="1:1" x14ac:dyDescent="0.25">
      <c r="A3434" s="86"/>
    </row>
    <row r="3435" spans="1:1" x14ac:dyDescent="0.25">
      <c r="A3435" s="86"/>
    </row>
    <row r="3436" spans="1:1" x14ac:dyDescent="0.25">
      <c r="A3436" s="86"/>
    </row>
    <row r="3437" spans="1:1" x14ac:dyDescent="0.25">
      <c r="A3437" s="86"/>
    </row>
    <row r="3438" spans="1:1" x14ac:dyDescent="0.25">
      <c r="A3438" s="86"/>
    </row>
    <row r="3439" spans="1:1" x14ac:dyDescent="0.25">
      <c r="A3439" s="86"/>
    </row>
    <row r="3440" spans="1:1" x14ac:dyDescent="0.25">
      <c r="A3440" s="86"/>
    </row>
    <row r="3441" spans="1:1" x14ac:dyDescent="0.25">
      <c r="A3441" s="86"/>
    </row>
    <row r="3442" spans="1:1" x14ac:dyDescent="0.25">
      <c r="A3442" s="86"/>
    </row>
    <row r="3443" spans="1:1" x14ac:dyDescent="0.25">
      <c r="A3443" s="86"/>
    </row>
    <row r="3444" spans="1:1" x14ac:dyDescent="0.25">
      <c r="A3444" s="86"/>
    </row>
    <row r="3445" spans="1:1" x14ac:dyDescent="0.25">
      <c r="A3445" s="86"/>
    </row>
    <row r="3446" spans="1:1" x14ac:dyDescent="0.25">
      <c r="A3446" s="86"/>
    </row>
    <row r="3447" spans="1:1" x14ac:dyDescent="0.25">
      <c r="A3447" s="86"/>
    </row>
    <row r="3448" spans="1:1" x14ac:dyDescent="0.25">
      <c r="A3448" s="86"/>
    </row>
    <row r="3449" spans="1:1" x14ac:dyDescent="0.25">
      <c r="A3449" s="86"/>
    </row>
    <row r="3450" spans="1:1" x14ac:dyDescent="0.25">
      <c r="A3450" s="86"/>
    </row>
    <row r="3451" spans="1:1" x14ac:dyDescent="0.25">
      <c r="A3451" s="86"/>
    </row>
    <row r="3452" spans="1:1" x14ac:dyDescent="0.25">
      <c r="A3452" s="86"/>
    </row>
    <row r="3453" spans="1:1" x14ac:dyDescent="0.25">
      <c r="A3453" s="86"/>
    </row>
    <row r="3454" spans="1:1" x14ac:dyDescent="0.25">
      <c r="A3454" s="86"/>
    </row>
    <row r="3455" spans="1:1" x14ac:dyDescent="0.25">
      <c r="A3455" s="86"/>
    </row>
    <row r="3456" spans="1:1" x14ac:dyDescent="0.25">
      <c r="A3456" s="86"/>
    </row>
    <row r="3457" spans="1:1" x14ac:dyDescent="0.25">
      <c r="A3457" s="86"/>
    </row>
    <row r="3458" spans="1:1" x14ac:dyDescent="0.25">
      <c r="A3458" s="86"/>
    </row>
    <row r="3459" spans="1:1" x14ac:dyDescent="0.25">
      <c r="A3459" s="86"/>
    </row>
    <row r="3460" spans="1:1" x14ac:dyDescent="0.25">
      <c r="A3460" s="86"/>
    </row>
    <row r="3461" spans="1:1" x14ac:dyDescent="0.25">
      <c r="A3461" s="86"/>
    </row>
    <row r="3462" spans="1:1" x14ac:dyDescent="0.25">
      <c r="A3462" s="86"/>
    </row>
    <row r="3463" spans="1:1" x14ac:dyDescent="0.25">
      <c r="A3463" s="86"/>
    </row>
    <row r="3464" spans="1:1" x14ac:dyDescent="0.25">
      <c r="A3464" s="86"/>
    </row>
    <row r="3465" spans="1:1" x14ac:dyDescent="0.25">
      <c r="A3465" s="86"/>
    </row>
    <row r="3466" spans="1:1" x14ac:dyDescent="0.25">
      <c r="A3466" s="86"/>
    </row>
    <row r="3467" spans="1:1" x14ac:dyDescent="0.25">
      <c r="A3467" s="86"/>
    </row>
    <row r="3468" spans="1:1" x14ac:dyDescent="0.25">
      <c r="A3468" s="86"/>
    </row>
    <row r="3469" spans="1:1" x14ac:dyDescent="0.25">
      <c r="A3469" s="86"/>
    </row>
    <row r="3470" spans="1:1" x14ac:dyDescent="0.25">
      <c r="A3470" s="86"/>
    </row>
    <row r="3471" spans="1:1" x14ac:dyDescent="0.25">
      <c r="A3471" s="86"/>
    </row>
    <row r="3472" spans="1:1" x14ac:dyDescent="0.25">
      <c r="A3472" s="86"/>
    </row>
    <row r="3473" spans="1:1" x14ac:dyDescent="0.25">
      <c r="A3473" s="86"/>
    </row>
    <row r="3474" spans="1:1" x14ac:dyDescent="0.25">
      <c r="A3474" s="86"/>
    </row>
    <row r="3475" spans="1:1" x14ac:dyDescent="0.25">
      <c r="A3475" s="86"/>
    </row>
    <row r="3476" spans="1:1" x14ac:dyDescent="0.25">
      <c r="A3476" s="86"/>
    </row>
    <row r="3477" spans="1:1" x14ac:dyDescent="0.25">
      <c r="A3477" s="86"/>
    </row>
    <row r="3478" spans="1:1" x14ac:dyDescent="0.25">
      <c r="A3478" s="86"/>
    </row>
    <row r="3479" spans="1:1" x14ac:dyDescent="0.25">
      <c r="A3479" s="86"/>
    </row>
    <row r="3480" spans="1:1" x14ac:dyDescent="0.25">
      <c r="A3480" s="86"/>
    </row>
    <row r="3481" spans="1:1" x14ac:dyDescent="0.25">
      <c r="A3481" s="86"/>
    </row>
    <row r="3482" spans="1:1" x14ac:dyDescent="0.25">
      <c r="A3482" s="86"/>
    </row>
    <row r="3483" spans="1:1" x14ac:dyDescent="0.25">
      <c r="A3483" s="86"/>
    </row>
    <row r="3484" spans="1:1" x14ac:dyDescent="0.25">
      <c r="A3484" s="86"/>
    </row>
    <row r="3485" spans="1:1" x14ac:dyDescent="0.25">
      <c r="A3485" s="86"/>
    </row>
    <row r="3486" spans="1:1" x14ac:dyDescent="0.25">
      <c r="A3486" s="86"/>
    </row>
    <row r="3487" spans="1:1" x14ac:dyDescent="0.25">
      <c r="A3487" s="86"/>
    </row>
    <row r="3488" spans="1:1" x14ac:dyDescent="0.25">
      <c r="A3488" s="86"/>
    </row>
    <row r="3489" spans="1:1" x14ac:dyDescent="0.25">
      <c r="A3489" s="86"/>
    </row>
    <row r="3490" spans="1:1" x14ac:dyDescent="0.25">
      <c r="A3490" s="86"/>
    </row>
    <row r="3491" spans="1:1" x14ac:dyDescent="0.25">
      <c r="A3491" s="86"/>
    </row>
    <row r="3492" spans="1:1" x14ac:dyDescent="0.25">
      <c r="A3492" s="86"/>
    </row>
    <row r="3493" spans="1:1" x14ac:dyDescent="0.25">
      <c r="A3493" s="86"/>
    </row>
    <row r="3494" spans="1:1" x14ac:dyDescent="0.25">
      <c r="A3494" s="86"/>
    </row>
    <row r="3495" spans="1:1" x14ac:dyDescent="0.25">
      <c r="A3495" s="86"/>
    </row>
    <row r="3496" spans="1:1" x14ac:dyDescent="0.25">
      <c r="A3496" s="86"/>
    </row>
    <row r="3497" spans="1:1" x14ac:dyDescent="0.25">
      <c r="A3497" s="86"/>
    </row>
    <row r="3498" spans="1:1" x14ac:dyDescent="0.25">
      <c r="A3498" s="86"/>
    </row>
    <row r="3499" spans="1:1" x14ac:dyDescent="0.25">
      <c r="A3499" s="86"/>
    </row>
    <row r="3500" spans="1:1" x14ac:dyDescent="0.25">
      <c r="A3500" s="86"/>
    </row>
    <row r="3501" spans="1:1" x14ac:dyDescent="0.25">
      <c r="A3501" s="86"/>
    </row>
    <row r="3502" spans="1:1" x14ac:dyDescent="0.25">
      <c r="A3502" s="86"/>
    </row>
    <row r="3503" spans="1:1" x14ac:dyDescent="0.25">
      <c r="A3503" s="86"/>
    </row>
    <row r="3504" spans="1:1" x14ac:dyDescent="0.25">
      <c r="A3504" s="86"/>
    </row>
    <row r="3505" spans="1:1" x14ac:dyDescent="0.25">
      <c r="A3505" s="86"/>
    </row>
    <row r="3506" spans="1:1" x14ac:dyDescent="0.25">
      <c r="A3506" s="86"/>
    </row>
    <row r="3507" spans="1:1" x14ac:dyDescent="0.25">
      <c r="A3507" s="86"/>
    </row>
    <row r="3508" spans="1:1" x14ac:dyDescent="0.25">
      <c r="A3508" s="86"/>
    </row>
    <row r="3509" spans="1:1" x14ac:dyDescent="0.25">
      <c r="A3509" s="86"/>
    </row>
    <row r="3510" spans="1:1" x14ac:dyDescent="0.25">
      <c r="A3510" s="86"/>
    </row>
    <row r="3511" spans="1:1" x14ac:dyDescent="0.25">
      <c r="A3511" s="86"/>
    </row>
    <row r="3512" spans="1:1" x14ac:dyDescent="0.25">
      <c r="A3512" s="86"/>
    </row>
    <row r="3513" spans="1:1" x14ac:dyDescent="0.25">
      <c r="A3513" s="86"/>
    </row>
    <row r="3514" spans="1:1" x14ac:dyDescent="0.25">
      <c r="A3514" s="86"/>
    </row>
    <row r="3515" spans="1:1" x14ac:dyDescent="0.25">
      <c r="A3515" s="86"/>
    </row>
    <row r="3516" spans="1:1" x14ac:dyDescent="0.25">
      <c r="A3516" s="86"/>
    </row>
    <row r="3517" spans="1:1" x14ac:dyDescent="0.25">
      <c r="A3517" s="86"/>
    </row>
    <row r="3518" spans="1:1" x14ac:dyDescent="0.25">
      <c r="A3518" s="86"/>
    </row>
    <row r="3519" spans="1:1" x14ac:dyDescent="0.25">
      <c r="A3519" s="86"/>
    </row>
    <row r="3520" spans="1:1" x14ac:dyDescent="0.25">
      <c r="A3520" s="86"/>
    </row>
    <row r="3521" spans="1:1" x14ac:dyDescent="0.25">
      <c r="A3521" s="86"/>
    </row>
    <row r="3522" spans="1:1" x14ac:dyDescent="0.25">
      <c r="A3522" s="86"/>
    </row>
    <row r="3523" spans="1:1" x14ac:dyDescent="0.25">
      <c r="A3523" s="86"/>
    </row>
    <row r="3524" spans="1:1" x14ac:dyDescent="0.25">
      <c r="A3524" s="86"/>
    </row>
    <row r="3525" spans="1:1" x14ac:dyDescent="0.25">
      <c r="A3525" s="86"/>
    </row>
    <row r="3526" spans="1:1" x14ac:dyDescent="0.25">
      <c r="A3526" s="86"/>
    </row>
    <row r="3527" spans="1:1" x14ac:dyDescent="0.25">
      <c r="A3527" s="86"/>
    </row>
    <row r="3528" spans="1:1" x14ac:dyDescent="0.25">
      <c r="A3528" s="86"/>
    </row>
    <row r="3529" spans="1:1" x14ac:dyDescent="0.25">
      <c r="A3529" s="86"/>
    </row>
    <row r="3530" spans="1:1" x14ac:dyDescent="0.25">
      <c r="A3530" s="86"/>
    </row>
    <row r="3531" spans="1:1" x14ac:dyDescent="0.25">
      <c r="A3531" s="86"/>
    </row>
    <row r="3532" spans="1:1" x14ac:dyDescent="0.25">
      <c r="A3532" s="86"/>
    </row>
    <row r="3533" spans="1:1" x14ac:dyDescent="0.25">
      <c r="A3533" s="86"/>
    </row>
    <row r="3534" spans="1:1" x14ac:dyDescent="0.25">
      <c r="A3534" s="86"/>
    </row>
    <row r="3535" spans="1:1" x14ac:dyDescent="0.25">
      <c r="A3535" s="86"/>
    </row>
    <row r="3536" spans="1:1" x14ac:dyDescent="0.25">
      <c r="A3536" s="86"/>
    </row>
    <row r="3537" spans="1:1" x14ac:dyDescent="0.25">
      <c r="A3537" s="86"/>
    </row>
    <row r="3538" spans="1:1" x14ac:dyDescent="0.25">
      <c r="A3538" s="86"/>
    </row>
    <row r="3539" spans="1:1" x14ac:dyDescent="0.25">
      <c r="A3539" s="86"/>
    </row>
    <row r="3540" spans="1:1" x14ac:dyDescent="0.25">
      <c r="A3540" s="86"/>
    </row>
    <row r="3541" spans="1:1" x14ac:dyDescent="0.25">
      <c r="A3541" s="86"/>
    </row>
    <row r="3542" spans="1:1" x14ac:dyDescent="0.25">
      <c r="A3542" s="86"/>
    </row>
    <row r="3543" spans="1:1" x14ac:dyDescent="0.25">
      <c r="A3543" s="86"/>
    </row>
    <row r="3544" spans="1:1" x14ac:dyDescent="0.25">
      <c r="A3544" s="86"/>
    </row>
    <row r="3545" spans="1:1" x14ac:dyDescent="0.25">
      <c r="A3545" s="86"/>
    </row>
    <row r="3546" spans="1:1" x14ac:dyDescent="0.25">
      <c r="A3546" s="86"/>
    </row>
    <row r="3547" spans="1:1" x14ac:dyDescent="0.25">
      <c r="A3547" s="86"/>
    </row>
    <row r="3548" spans="1:1" x14ac:dyDescent="0.25">
      <c r="A3548" s="86"/>
    </row>
    <row r="3549" spans="1:1" x14ac:dyDescent="0.25">
      <c r="A3549" s="86"/>
    </row>
    <row r="3550" spans="1:1" x14ac:dyDescent="0.25">
      <c r="A3550" s="86"/>
    </row>
    <row r="3551" spans="1:1" x14ac:dyDescent="0.25">
      <c r="A3551" s="86"/>
    </row>
    <row r="3552" spans="1:1" x14ac:dyDescent="0.25">
      <c r="A3552" s="86"/>
    </row>
    <row r="3553" spans="1:1" x14ac:dyDescent="0.25">
      <c r="A3553" s="86"/>
    </row>
    <row r="3554" spans="1:1" x14ac:dyDescent="0.25">
      <c r="A3554" s="86"/>
    </row>
    <row r="3555" spans="1:1" x14ac:dyDescent="0.25">
      <c r="A3555" s="86"/>
    </row>
    <row r="3556" spans="1:1" x14ac:dyDescent="0.25">
      <c r="A3556" s="86"/>
    </row>
    <row r="3557" spans="1:1" x14ac:dyDescent="0.25">
      <c r="A3557" s="86"/>
    </row>
    <row r="3558" spans="1:1" x14ac:dyDescent="0.25">
      <c r="A3558" s="86"/>
    </row>
    <row r="3559" spans="1:1" x14ac:dyDescent="0.25">
      <c r="A3559" s="86"/>
    </row>
    <row r="3560" spans="1:1" x14ac:dyDescent="0.25">
      <c r="A3560" s="86"/>
    </row>
    <row r="3561" spans="1:1" x14ac:dyDescent="0.25">
      <c r="A3561" s="86"/>
    </row>
    <row r="3562" spans="1:1" x14ac:dyDescent="0.25">
      <c r="A3562" s="86"/>
    </row>
    <row r="3563" spans="1:1" x14ac:dyDescent="0.25">
      <c r="A3563" s="86"/>
    </row>
    <row r="3564" spans="1:1" x14ac:dyDescent="0.25">
      <c r="A3564" s="86"/>
    </row>
    <row r="3565" spans="1:1" x14ac:dyDescent="0.25">
      <c r="A3565" s="86"/>
    </row>
    <row r="3566" spans="1:1" x14ac:dyDescent="0.25">
      <c r="A3566" s="86"/>
    </row>
    <row r="3567" spans="1:1" x14ac:dyDescent="0.25">
      <c r="A3567" s="86"/>
    </row>
    <row r="3568" spans="1:1" x14ac:dyDescent="0.25">
      <c r="A3568" s="86"/>
    </row>
    <row r="3569" spans="1:1" x14ac:dyDescent="0.25">
      <c r="A3569" s="86"/>
    </row>
    <row r="3570" spans="1:1" x14ac:dyDescent="0.25">
      <c r="A3570" s="86"/>
    </row>
    <row r="3571" spans="1:1" x14ac:dyDescent="0.25">
      <c r="A3571" s="86"/>
    </row>
    <row r="3572" spans="1:1" x14ac:dyDescent="0.25">
      <c r="A3572" s="86"/>
    </row>
    <row r="3573" spans="1:1" x14ac:dyDescent="0.25">
      <c r="A3573" s="86"/>
    </row>
    <row r="3574" spans="1:1" x14ac:dyDescent="0.25">
      <c r="A3574" s="86"/>
    </row>
    <row r="3575" spans="1:1" x14ac:dyDescent="0.25">
      <c r="A3575" s="86"/>
    </row>
    <row r="3576" spans="1:1" x14ac:dyDescent="0.25">
      <c r="A3576" s="86"/>
    </row>
    <row r="3577" spans="1:1" x14ac:dyDescent="0.25">
      <c r="A3577" s="86"/>
    </row>
    <row r="3578" spans="1:1" x14ac:dyDescent="0.25">
      <c r="A3578" s="86"/>
    </row>
    <row r="3579" spans="1:1" x14ac:dyDescent="0.25">
      <c r="A3579" s="86"/>
    </row>
    <row r="3580" spans="1:1" x14ac:dyDescent="0.25">
      <c r="A3580" s="86"/>
    </row>
    <row r="3581" spans="1:1" x14ac:dyDescent="0.25">
      <c r="A3581" s="86"/>
    </row>
    <row r="3582" spans="1:1" x14ac:dyDescent="0.25">
      <c r="A3582" s="86"/>
    </row>
    <row r="3583" spans="1:1" x14ac:dyDescent="0.25">
      <c r="A3583" s="86"/>
    </row>
    <row r="3584" spans="1:1" x14ac:dyDescent="0.25">
      <c r="A3584" s="86"/>
    </row>
    <row r="3585" spans="1:1" x14ac:dyDescent="0.25">
      <c r="A3585" s="86"/>
    </row>
    <row r="3586" spans="1:1" x14ac:dyDescent="0.25">
      <c r="A3586" s="86"/>
    </row>
    <row r="3587" spans="1:1" x14ac:dyDescent="0.25">
      <c r="A3587" s="86"/>
    </row>
    <row r="3588" spans="1:1" x14ac:dyDescent="0.25">
      <c r="A3588" s="86"/>
    </row>
    <row r="3589" spans="1:1" x14ac:dyDescent="0.25">
      <c r="A3589" s="86"/>
    </row>
    <row r="3590" spans="1:1" x14ac:dyDescent="0.25">
      <c r="A3590" s="86"/>
    </row>
    <row r="3591" spans="1:1" x14ac:dyDescent="0.25">
      <c r="A3591" s="86"/>
    </row>
    <row r="3592" spans="1:1" x14ac:dyDescent="0.25">
      <c r="A3592" s="86"/>
    </row>
    <row r="3593" spans="1:1" x14ac:dyDescent="0.25">
      <c r="A3593" s="86"/>
    </row>
    <row r="3594" spans="1:1" x14ac:dyDescent="0.25">
      <c r="A3594" s="86"/>
    </row>
    <row r="3595" spans="1:1" x14ac:dyDescent="0.25">
      <c r="A3595" s="86"/>
    </row>
    <row r="3596" spans="1:1" x14ac:dyDescent="0.25">
      <c r="A3596" s="86"/>
    </row>
    <row r="3597" spans="1:1" x14ac:dyDescent="0.25">
      <c r="A3597" s="86"/>
    </row>
    <row r="3598" spans="1:1" x14ac:dyDescent="0.25">
      <c r="A3598" s="86"/>
    </row>
    <row r="3599" spans="1:1" x14ac:dyDescent="0.25">
      <c r="A3599" s="86"/>
    </row>
    <row r="3600" spans="1:1" x14ac:dyDescent="0.25">
      <c r="A3600" s="86"/>
    </row>
    <row r="3601" spans="1:1" x14ac:dyDescent="0.25">
      <c r="A3601" s="86"/>
    </row>
    <row r="3602" spans="1:1" x14ac:dyDescent="0.25">
      <c r="A3602" s="86"/>
    </row>
    <row r="3603" spans="1:1" x14ac:dyDescent="0.25">
      <c r="A3603" s="86"/>
    </row>
    <row r="3604" spans="1:1" x14ac:dyDescent="0.25">
      <c r="A3604" s="86"/>
    </row>
    <row r="3605" spans="1:1" x14ac:dyDescent="0.25">
      <c r="A3605" s="86"/>
    </row>
    <row r="3606" spans="1:1" x14ac:dyDescent="0.25">
      <c r="A3606" s="86"/>
    </row>
    <row r="3607" spans="1:1" x14ac:dyDescent="0.25">
      <c r="A3607" s="86"/>
    </row>
    <row r="3608" spans="1:1" x14ac:dyDescent="0.25">
      <c r="A3608" s="86"/>
    </row>
    <row r="3609" spans="1:1" x14ac:dyDescent="0.25">
      <c r="A3609" s="86"/>
    </row>
    <row r="3610" spans="1:1" x14ac:dyDescent="0.25">
      <c r="A3610" s="86"/>
    </row>
    <row r="3611" spans="1:1" x14ac:dyDescent="0.25">
      <c r="A3611" s="86"/>
    </row>
    <row r="3612" spans="1:1" x14ac:dyDescent="0.25">
      <c r="A3612" s="86"/>
    </row>
    <row r="3613" spans="1:1" x14ac:dyDescent="0.25">
      <c r="A3613" s="86"/>
    </row>
    <row r="3614" spans="1:1" x14ac:dyDescent="0.25">
      <c r="A3614" s="86"/>
    </row>
    <row r="3615" spans="1:1" x14ac:dyDescent="0.25">
      <c r="A3615" s="86"/>
    </row>
    <row r="3616" spans="1:1" x14ac:dyDescent="0.25">
      <c r="A3616" s="86"/>
    </row>
    <row r="3617" spans="1:1" x14ac:dyDescent="0.25">
      <c r="A3617" s="86"/>
    </row>
    <row r="3618" spans="1:1" x14ac:dyDescent="0.25">
      <c r="A3618" s="86"/>
    </row>
    <row r="3619" spans="1:1" x14ac:dyDescent="0.25">
      <c r="A3619" s="86"/>
    </row>
    <row r="3620" spans="1:1" x14ac:dyDescent="0.25">
      <c r="A3620" s="86"/>
    </row>
    <row r="3621" spans="1:1" x14ac:dyDescent="0.25">
      <c r="A3621" s="86"/>
    </row>
    <row r="3622" spans="1:1" x14ac:dyDescent="0.25">
      <c r="A3622" s="86"/>
    </row>
    <row r="3623" spans="1:1" x14ac:dyDescent="0.25">
      <c r="A3623" s="86"/>
    </row>
    <row r="3624" spans="1:1" x14ac:dyDescent="0.25">
      <c r="A3624" s="86"/>
    </row>
    <row r="3625" spans="1:1" x14ac:dyDescent="0.25">
      <c r="A3625" s="86"/>
    </row>
    <row r="3626" spans="1:1" x14ac:dyDescent="0.25">
      <c r="A3626" s="86"/>
    </row>
    <row r="3627" spans="1:1" x14ac:dyDescent="0.25">
      <c r="A3627" s="86"/>
    </row>
    <row r="3628" spans="1:1" x14ac:dyDescent="0.25">
      <c r="A3628" s="86"/>
    </row>
    <row r="3629" spans="1:1" x14ac:dyDescent="0.25">
      <c r="A3629" s="86"/>
    </row>
    <row r="3630" spans="1:1" x14ac:dyDescent="0.25">
      <c r="A3630" s="86"/>
    </row>
    <row r="3631" spans="1:1" x14ac:dyDescent="0.25">
      <c r="A3631" s="86"/>
    </row>
    <row r="3632" spans="1:1" x14ac:dyDescent="0.25">
      <c r="A3632" s="86"/>
    </row>
    <row r="3633" spans="1:1" x14ac:dyDescent="0.25">
      <c r="A3633" s="86"/>
    </row>
    <row r="3634" spans="1:1" x14ac:dyDescent="0.25">
      <c r="A3634" s="86"/>
    </row>
    <row r="3635" spans="1:1" x14ac:dyDescent="0.25">
      <c r="A3635" s="86"/>
    </row>
    <row r="3636" spans="1:1" x14ac:dyDescent="0.25">
      <c r="A3636" s="86"/>
    </row>
    <row r="3637" spans="1:1" x14ac:dyDescent="0.25">
      <c r="A3637" s="86"/>
    </row>
    <row r="3638" spans="1:1" x14ac:dyDescent="0.25">
      <c r="A3638" s="86"/>
    </row>
    <row r="3639" spans="1:1" x14ac:dyDescent="0.25">
      <c r="A3639" s="86"/>
    </row>
    <row r="3640" spans="1:1" x14ac:dyDescent="0.25">
      <c r="A3640" s="86"/>
    </row>
    <row r="3641" spans="1:1" x14ac:dyDescent="0.25">
      <c r="A3641" s="86"/>
    </row>
    <row r="3642" spans="1:1" x14ac:dyDescent="0.25">
      <c r="A3642" s="86"/>
    </row>
    <row r="3643" spans="1:1" x14ac:dyDescent="0.25">
      <c r="A3643" s="86"/>
    </row>
    <row r="3644" spans="1:1" x14ac:dyDescent="0.25">
      <c r="A3644" s="86"/>
    </row>
    <row r="3645" spans="1:1" x14ac:dyDescent="0.25">
      <c r="A3645" s="86"/>
    </row>
    <row r="3646" spans="1:1" x14ac:dyDescent="0.25">
      <c r="A3646" s="86"/>
    </row>
    <row r="3647" spans="1:1" x14ac:dyDescent="0.25">
      <c r="A3647" s="86"/>
    </row>
    <row r="3648" spans="1:1" x14ac:dyDescent="0.25">
      <c r="A3648" s="86"/>
    </row>
    <row r="3649" spans="1:1" x14ac:dyDescent="0.25">
      <c r="A3649" s="86"/>
    </row>
    <row r="3650" spans="1:1" x14ac:dyDescent="0.25">
      <c r="A3650" s="86"/>
    </row>
    <row r="3651" spans="1:1" x14ac:dyDescent="0.25">
      <c r="A3651" s="86"/>
    </row>
    <row r="3652" spans="1:1" x14ac:dyDescent="0.25">
      <c r="A3652" s="86"/>
    </row>
    <row r="3653" spans="1:1" x14ac:dyDescent="0.25">
      <c r="A3653" s="86"/>
    </row>
    <row r="3654" spans="1:1" x14ac:dyDescent="0.25">
      <c r="A3654" s="86"/>
    </row>
    <row r="3655" spans="1:1" x14ac:dyDescent="0.25">
      <c r="A3655" s="86"/>
    </row>
    <row r="3656" spans="1:1" x14ac:dyDescent="0.25">
      <c r="A3656" s="86"/>
    </row>
    <row r="3657" spans="1:1" x14ac:dyDescent="0.25">
      <c r="A3657" s="86"/>
    </row>
    <row r="3658" spans="1:1" x14ac:dyDescent="0.25">
      <c r="A3658" s="86"/>
    </row>
    <row r="3659" spans="1:1" x14ac:dyDescent="0.25">
      <c r="A3659" s="86"/>
    </row>
    <row r="3660" spans="1:1" x14ac:dyDescent="0.25">
      <c r="A3660" s="86"/>
    </row>
    <row r="3661" spans="1:1" x14ac:dyDescent="0.25">
      <c r="A3661" s="86"/>
    </row>
    <row r="3662" spans="1:1" x14ac:dyDescent="0.25">
      <c r="A3662" s="86"/>
    </row>
    <row r="3663" spans="1:1" x14ac:dyDescent="0.25">
      <c r="A3663" s="86"/>
    </row>
    <row r="3664" spans="1:1" x14ac:dyDescent="0.25">
      <c r="A3664" s="86"/>
    </row>
    <row r="3665" spans="1:1" x14ac:dyDescent="0.25">
      <c r="A3665" s="86"/>
    </row>
    <row r="3666" spans="1:1" x14ac:dyDescent="0.25">
      <c r="A3666" s="86"/>
    </row>
    <row r="3667" spans="1:1" x14ac:dyDescent="0.25">
      <c r="A3667" s="86"/>
    </row>
    <row r="3668" spans="1:1" x14ac:dyDescent="0.25">
      <c r="A3668" s="86"/>
    </row>
    <row r="3669" spans="1:1" x14ac:dyDescent="0.25">
      <c r="A3669" s="86"/>
    </row>
    <row r="3670" spans="1:1" x14ac:dyDescent="0.25">
      <c r="A3670" s="86"/>
    </row>
    <row r="3671" spans="1:1" x14ac:dyDescent="0.25">
      <c r="A3671" s="86"/>
    </row>
    <row r="3672" spans="1:1" x14ac:dyDescent="0.25">
      <c r="A3672" s="86"/>
    </row>
    <row r="3673" spans="1:1" x14ac:dyDescent="0.25">
      <c r="A3673" s="86"/>
    </row>
    <row r="3674" spans="1:1" x14ac:dyDescent="0.25">
      <c r="A3674" s="86"/>
    </row>
    <row r="3675" spans="1:1" x14ac:dyDescent="0.25">
      <c r="A3675" s="86"/>
    </row>
    <row r="3676" spans="1:1" x14ac:dyDescent="0.25">
      <c r="A3676" s="86"/>
    </row>
    <row r="3677" spans="1:1" x14ac:dyDescent="0.25">
      <c r="A3677" s="86"/>
    </row>
    <row r="3678" spans="1:1" x14ac:dyDescent="0.25">
      <c r="A3678" s="86"/>
    </row>
    <row r="3679" spans="1:1" x14ac:dyDescent="0.25">
      <c r="A3679" s="86"/>
    </row>
    <row r="3680" spans="1:1" x14ac:dyDescent="0.25">
      <c r="A3680" s="86"/>
    </row>
    <row r="3681" spans="1:1" x14ac:dyDescent="0.25">
      <c r="A3681" s="86"/>
    </row>
    <row r="3682" spans="1:1" x14ac:dyDescent="0.25">
      <c r="A3682" s="86"/>
    </row>
    <row r="3683" spans="1:1" x14ac:dyDescent="0.25">
      <c r="A3683" s="86"/>
    </row>
    <row r="3684" spans="1:1" x14ac:dyDescent="0.25">
      <c r="A3684" s="86"/>
    </row>
    <row r="3685" spans="1:1" x14ac:dyDescent="0.25">
      <c r="A3685" s="86"/>
    </row>
    <row r="3686" spans="1:1" x14ac:dyDescent="0.25">
      <c r="A3686" s="86"/>
    </row>
    <row r="3687" spans="1:1" x14ac:dyDescent="0.25">
      <c r="A3687" s="86"/>
    </row>
    <row r="3688" spans="1:1" x14ac:dyDescent="0.25">
      <c r="A3688" s="86"/>
    </row>
    <row r="3689" spans="1:1" x14ac:dyDescent="0.25">
      <c r="A3689" s="86"/>
    </row>
    <row r="3690" spans="1:1" x14ac:dyDescent="0.25">
      <c r="A3690" s="86"/>
    </row>
    <row r="3691" spans="1:1" x14ac:dyDescent="0.25">
      <c r="A3691" s="86"/>
    </row>
    <row r="3692" spans="1:1" x14ac:dyDescent="0.25">
      <c r="A3692" s="86"/>
    </row>
    <row r="3693" spans="1:1" x14ac:dyDescent="0.25">
      <c r="A3693" s="86"/>
    </row>
    <row r="3694" spans="1:1" x14ac:dyDescent="0.25">
      <c r="A3694" s="86"/>
    </row>
    <row r="3695" spans="1:1" x14ac:dyDescent="0.25">
      <c r="A3695" s="86"/>
    </row>
    <row r="3696" spans="1:1" x14ac:dyDescent="0.25">
      <c r="A3696" s="86"/>
    </row>
    <row r="3697" spans="1:1" x14ac:dyDescent="0.25">
      <c r="A3697" s="86"/>
    </row>
    <row r="3698" spans="1:1" x14ac:dyDescent="0.25">
      <c r="A3698" s="86"/>
    </row>
    <row r="3699" spans="1:1" x14ac:dyDescent="0.25">
      <c r="A3699" s="86"/>
    </row>
    <row r="3700" spans="1:1" x14ac:dyDescent="0.25">
      <c r="A3700" s="86"/>
    </row>
    <row r="3701" spans="1:1" x14ac:dyDescent="0.25">
      <c r="A3701" s="86"/>
    </row>
    <row r="3702" spans="1:1" x14ac:dyDescent="0.25">
      <c r="A3702" s="86"/>
    </row>
    <row r="3703" spans="1:1" x14ac:dyDescent="0.25">
      <c r="A3703" s="86"/>
    </row>
    <row r="3704" spans="1:1" x14ac:dyDescent="0.25">
      <c r="A3704" s="86"/>
    </row>
    <row r="3705" spans="1:1" x14ac:dyDescent="0.25">
      <c r="A3705" s="86"/>
    </row>
    <row r="3706" spans="1:1" x14ac:dyDescent="0.25">
      <c r="A3706" s="86"/>
    </row>
    <row r="3707" spans="1:1" x14ac:dyDescent="0.25">
      <c r="A3707" s="86"/>
    </row>
    <row r="3708" spans="1:1" x14ac:dyDescent="0.25">
      <c r="A3708" s="86"/>
    </row>
    <row r="3709" spans="1:1" x14ac:dyDescent="0.25">
      <c r="A3709" s="86"/>
    </row>
    <row r="3710" spans="1:1" x14ac:dyDescent="0.25">
      <c r="A3710" s="86"/>
    </row>
    <row r="3711" spans="1:1" x14ac:dyDescent="0.25">
      <c r="A3711" s="86"/>
    </row>
    <row r="3712" spans="1:1" x14ac:dyDescent="0.25">
      <c r="A3712" s="86"/>
    </row>
    <row r="3713" spans="1:1" x14ac:dyDescent="0.25">
      <c r="A3713" s="86"/>
    </row>
    <row r="3714" spans="1:1" x14ac:dyDescent="0.25">
      <c r="A3714" s="86"/>
    </row>
    <row r="3715" spans="1:1" x14ac:dyDescent="0.25">
      <c r="A3715" s="86"/>
    </row>
    <row r="3716" spans="1:1" x14ac:dyDescent="0.25">
      <c r="A3716" s="86"/>
    </row>
    <row r="3717" spans="1:1" x14ac:dyDescent="0.25">
      <c r="A3717" s="86"/>
    </row>
    <row r="3718" spans="1:1" x14ac:dyDescent="0.25">
      <c r="A3718" s="86"/>
    </row>
    <row r="3719" spans="1:1" x14ac:dyDescent="0.25">
      <c r="A3719" s="86"/>
    </row>
    <row r="3720" spans="1:1" x14ac:dyDescent="0.25">
      <c r="A3720" s="86"/>
    </row>
    <row r="3721" spans="1:1" x14ac:dyDescent="0.25">
      <c r="A3721" s="86"/>
    </row>
    <row r="3722" spans="1:1" x14ac:dyDescent="0.25">
      <c r="A3722" s="86"/>
    </row>
    <row r="3723" spans="1:1" x14ac:dyDescent="0.25">
      <c r="A3723" s="86"/>
    </row>
    <row r="3724" spans="1:1" x14ac:dyDescent="0.25">
      <c r="A3724" s="86"/>
    </row>
    <row r="3725" spans="1:1" x14ac:dyDescent="0.25">
      <c r="A3725" s="86"/>
    </row>
    <row r="3726" spans="1:1" x14ac:dyDescent="0.25">
      <c r="A3726" s="86"/>
    </row>
    <row r="3727" spans="1:1" x14ac:dyDescent="0.25">
      <c r="A3727" s="86"/>
    </row>
    <row r="3728" spans="1:1" x14ac:dyDescent="0.25">
      <c r="A3728" s="86"/>
    </row>
    <row r="3729" spans="1:1" x14ac:dyDescent="0.25">
      <c r="A3729" s="86"/>
    </row>
    <row r="3730" spans="1:1" x14ac:dyDescent="0.25">
      <c r="A3730" s="86"/>
    </row>
    <row r="3731" spans="1:1" x14ac:dyDescent="0.25">
      <c r="A3731" s="86"/>
    </row>
    <row r="3732" spans="1:1" x14ac:dyDescent="0.25">
      <c r="A3732" s="86"/>
    </row>
    <row r="3733" spans="1:1" x14ac:dyDescent="0.25">
      <c r="A3733" s="86"/>
    </row>
    <row r="3734" spans="1:1" x14ac:dyDescent="0.25">
      <c r="A3734" s="86"/>
    </row>
    <row r="3735" spans="1:1" x14ac:dyDescent="0.25">
      <c r="A3735" s="86"/>
    </row>
    <row r="3736" spans="1:1" x14ac:dyDescent="0.25">
      <c r="A3736" s="86"/>
    </row>
    <row r="3737" spans="1:1" x14ac:dyDescent="0.25">
      <c r="A3737" s="86"/>
    </row>
    <row r="3738" spans="1:1" x14ac:dyDescent="0.25">
      <c r="A3738" s="86"/>
    </row>
    <row r="3739" spans="1:1" x14ac:dyDescent="0.25">
      <c r="A3739" s="86"/>
    </row>
    <row r="3740" spans="1:1" x14ac:dyDescent="0.25">
      <c r="A3740" s="86"/>
    </row>
    <row r="3741" spans="1:1" x14ac:dyDescent="0.25">
      <c r="A3741" s="86"/>
    </row>
    <row r="3742" spans="1:1" x14ac:dyDescent="0.25">
      <c r="A3742" s="86"/>
    </row>
    <row r="3743" spans="1:1" x14ac:dyDescent="0.25">
      <c r="A3743" s="86"/>
    </row>
    <row r="3744" spans="1:1" x14ac:dyDescent="0.25">
      <c r="A3744" s="86"/>
    </row>
    <row r="3745" spans="1:1" x14ac:dyDescent="0.25">
      <c r="A3745" s="86"/>
    </row>
    <row r="3746" spans="1:1" x14ac:dyDescent="0.25">
      <c r="A3746" s="86"/>
    </row>
    <row r="3747" spans="1:1" x14ac:dyDescent="0.25">
      <c r="A3747" s="86"/>
    </row>
    <row r="3748" spans="1:1" x14ac:dyDescent="0.25">
      <c r="A3748" s="86"/>
    </row>
    <row r="3749" spans="1:1" x14ac:dyDescent="0.25">
      <c r="A3749" s="86"/>
    </row>
    <row r="3750" spans="1:1" x14ac:dyDescent="0.25">
      <c r="A3750" s="86"/>
    </row>
    <row r="3751" spans="1:1" x14ac:dyDescent="0.25">
      <c r="A3751" s="86"/>
    </row>
    <row r="3752" spans="1:1" x14ac:dyDescent="0.25">
      <c r="A3752" s="86"/>
    </row>
    <row r="3753" spans="1:1" x14ac:dyDescent="0.25">
      <c r="A3753" s="86"/>
    </row>
    <row r="3754" spans="1:1" x14ac:dyDescent="0.25">
      <c r="A3754" s="86"/>
    </row>
    <row r="3755" spans="1:1" x14ac:dyDescent="0.25">
      <c r="A3755" s="86"/>
    </row>
    <row r="3756" spans="1:1" x14ac:dyDescent="0.25">
      <c r="A3756" s="86"/>
    </row>
    <row r="3757" spans="1:1" x14ac:dyDescent="0.25">
      <c r="A3757" s="86"/>
    </row>
    <row r="3758" spans="1:1" x14ac:dyDescent="0.25">
      <c r="A3758" s="86"/>
    </row>
    <row r="3759" spans="1:1" x14ac:dyDescent="0.25">
      <c r="A3759" s="86"/>
    </row>
    <row r="3760" spans="1:1" x14ac:dyDescent="0.25">
      <c r="A3760" s="86"/>
    </row>
    <row r="3761" spans="1:1" x14ac:dyDescent="0.25">
      <c r="A3761" s="86"/>
    </row>
    <row r="3762" spans="1:1" x14ac:dyDescent="0.25">
      <c r="A3762" s="86"/>
    </row>
    <row r="3763" spans="1:1" x14ac:dyDescent="0.25">
      <c r="A3763" s="86"/>
    </row>
    <row r="3764" spans="1:1" x14ac:dyDescent="0.25">
      <c r="A3764" s="86"/>
    </row>
    <row r="3765" spans="1:1" x14ac:dyDescent="0.25">
      <c r="A3765" s="86"/>
    </row>
    <row r="3766" spans="1:1" x14ac:dyDescent="0.25">
      <c r="A3766" s="86"/>
    </row>
    <row r="3767" spans="1:1" x14ac:dyDescent="0.25">
      <c r="A3767" s="86"/>
    </row>
    <row r="3768" spans="1:1" x14ac:dyDescent="0.25">
      <c r="A3768" s="86"/>
    </row>
    <row r="3769" spans="1:1" x14ac:dyDescent="0.25">
      <c r="A3769" s="86"/>
    </row>
    <row r="3770" spans="1:1" x14ac:dyDescent="0.25">
      <c r="A3770" s="86"/>
    </row>
    <row r="3771" spans="1:1" x14ac:dyDescent="0.25">
      <c r="A3771" s="86"/>
    </row>
    <row r="3772" spans="1:1" x14ac:dyDescent="0.25">
      <c r="A3772" s="86"/>
    </row>
    <row r="3773" spans="1:1" x14ac:dyDescent="0.25">
      <c r="A3773" s="86"/>
    </row>
    <row r="3774" spans="1:1" x14ac:dyDescent="0.25">
      <c r="A3774" s="86"/>
    </row>
    <row r="3775" spans="1:1" x14ac:dyDescent="0.25">
      <c r="A3775" s="86"/>
    </row>
    <row r="3776" spans="1:1" x14ac:dyDescent="0.25">
      <c r="A3776" s="86"/>
    </row>
    <row r="3777" spans="1:1" x14ac:dyDescent="0.25">
      <c r="A3777" s="86"/>
    </row>
    <row r="3778" spans="1:1" x14ac:dyDescent="0.25">
      <c r="A3778" s="86"/>
    </row>
    <row r="3779" spans="1:1" x14ac:dyDescent="0.25">
      <c r="A3779" s="86"/>
    </row>
    <row r="3780" spans="1:1" x14ac:dyDescent="0.25">
      <c r="A3780" s="86"/>
    </row>
    <row r="3781" spans="1:1" x14ac:dyDescent="0.25">
      <c r="A3781" s="86"/>
    </row>
    <row r="3782" spans="1:1" x14ac:dyDescent="0.25">
      <c r="A3782" s="86"/>
    </row>
    <row r="3783" spans="1:1" x14ac:dyDescent="0.25">
      <c r="A3783" s="86"/>
    </row>
    <row r="3784" spans="1:1" x14ac:dyDescent="0.25">
      <c r="A3784" s="86"/>
    </row>
    <row r="3785" spans="1:1" x14ac:dyDescent="0.25">
      <c r="A3785" s="86"/>
    </row>
    <row r="3786" spans="1:1" x14ac:dyDescent="0.25">
      <c r="A3786" s="86"/>
    </row>
    <row r="3787" spans="1:1" x14ac:dyDescent="0.25">
      <c r="A3787" s="86"/>
    </row>
    <row r="3788" spans="1:1" x14ac:dyDescent="0.25">
      <c r="A3788" s="86"/>
    </row>
    <row r="3789" spans="1:1" x14ac:dyDescent="0.25">
      <c r="A3789" s="86"/>
    </row>
    <row r="3790" spans="1:1" x14ac:dyDescent="0.25">
      <c r="A3790" s="86"/>
    </row>
    <row r="3791" spans="1:1" x14ac:dyDescent="0.25">
      <c r="A3791" s="86"/>
    </row>
    <row r="3792" spans="1:1" x14ac:dyDescent="0.25">
      <c r="A3792" s="86"/>
    </row>
    <row r="3793" spans="1:1" x14ac:dyDescent="0.25">
      <c r="A3793" s="86"/>
    </row>
    <row r="3794" spans="1:1" x14ac:dyDescent="0.25">
      <c r="A3794" s="86"/>
    </row>
    <row r="3795" spans="1:1" x14ac:dyDescent="0.25">
      <c r="A3795" s="86"/>
    </row>
    <row r="3796" spans="1:1" x14ac:dyDescent="0.25">
      <c r="A3796" s="86"/>
    </row>
    <row r="3797" spans="1:1" x14ac:dyDescent="0.25">
      <c r="A3797" s="86"/>
    </row>
    <row r="3798" spans="1:1" x14ac:dyDescent="0.25">
      <c r="A3798" s="86"/>
    </row>
    <row r="3799" spans="1:1" x14ac:dyDescent="0.25">
      <c r="A3799" s="86"/>
    </row>
    <row r="3800" spans="1:1" x14ac:dyDescent="0.25">
      <c r="A3800" s="86"/>
    </row>
    <row r="3801" spans="1:1" x14ac:dyDescent="0.25">
      <c r="A3801" s="86"/>
    </row>
    <row r="3802" spans="1:1" x14ac:dyDescent="0.25">
      <c r="A3802" s="86"/>
    </row>
    <row r="3803" spans="1:1" x14ac:dyDescent="0.25">
      <c r="A3803" s="86"/>
    </row>
    <row r="3804" spans="1:1" x14ac:dyDescent="0.25">
      <c r="A3804" s="86"/>
    </row>
    <row r="3805" spans="1:1" x14ac:dyDescent="0.25">
      <c r="A3805" s="86"/>
    </row>
    <row r="3806" spans="1:1" x14ac:dyDescent="0.25">
      <c r="A3806" s="86"/>
    </row>
    <row r="3807" spans="1:1" x14ac:dyDescent="0.25">
      <c r="A3807" s="86"/>
    </row>
    <row r="3808" spans="1:1" x14ac:dyDescent="0.25">
      <c r="A3808" s="86"/>
    </row>
    <row r="3809" spans="1:1" x14ac:dyDescent="0.25">
      <c r="A3809" s="86"/>
    </row>
    <row r="3810" spans="1:1" x14ac:dyDescent="0.25">
      <c r="A3810" s="86"/>
    </row>
    <row r="3811" spans="1:1" x14ac:dyDescent="0.25">
      <c r="A3811" s="86"/>
    </row>
    <row r="3812" spans="1:1" x14ac:dyDescent="0.25">
      <c r="A3812" s="86"/>
    </row>
    <row r="3813" spans="1:1" x14ac:dyDescent="0.25">
      <c r="A3813" s="86"/>
    </row>
    <row r="3814" spans="1:1" x14ac:dyDescent="0.25">
      <c r="A3814" s="86"/>
    </row>
    <row r="3815" spans="1:1" x14ac:dyDescent="0.25">
      <c r="A3815" s="86"/>
    </row>
    <row r="3816" spans="1:1" x14ac:dyDescent="0.25">
      <c r="A3816" s="86"/>
    </row>
    <row r="3817" spans="1:1" x14ac:dyDescent="0.25">
      <c r="A3817" s="86"/>
    </row>
    <row r="3818" spans="1:1" x14ac:dyDescent="0.25">
      <c r="A3818" s="86"/>
    </row>
    <row r="3819" spans="1:1" x14ac:dyDescent="0.25">
      <c r="A3819" s="86"/>
    </row>
    <row r="3820" spans="1:1" x14ac:dyDescent="0.25">
      <c r="A3820" s="86"/>
    </row>
    <row r="3821" spans="1:1" x14ac:dyDescent="0.25">
      <c r="A3821" s="86"/>
    </row>
    <row r="3822" spans="1:1" x14ac:dyDescent="0.25">
      <c r="A3822" s="86"/>
    </row>
    <row r="3823" spans="1:1" x14ac:dyDescent="0.25">
      <c r="A3823" s="86"/>
    </row>
    <row r="3824" spans="1:1" x14ac:dyDescent="0.25">
      <c r="A3824" s="86"/>
    </row>
    <row r="3825" spans="1:1" x14ac:dyDescent="0.25">
      <c r="A3825" s="86"/>
    </row>
    <row r="3826" spans="1:1" x14ac:dyDescent="0.25">
      <c r="A3826" s="86"/>
    </row>
    <row r="3827" spans="1:1" x14ac:dyDescent="0.25">
      <c r="A3827" s="86"/>
    </row>
    <row r="3828" spans="1:1" x14ac:dyDescent="0.25">
      <c r="A3828" s="86"/>
    </row>
    <row r="3829" spans="1:1" x14ac:dyDescent="0.25">
      <c r="A3829" s="86"/>
    </row>
    <row r="3830" spans="1:1" x14ac:dyDescent="0.25">
      <c r="A3830" s="86"/>
    </row>
    <row r="3831" spans="1:1" x14ac:dyDescent="0.25">
      <c r="A3831" s="86"/>
    </row>
    <row r="3832" spans="1:1" x14ac:dyDescent="0.25">
      <c r="A3832" s="86"/>
    </row>
    <row r="3833" spans="1:1" x14ac:dyDescent="0.25">
      <c r="A3833" s="86"/>
    </row>
    <row r="3834" spans="1:1" x14ac:dyDescent="0.25">
      <c r="A3834" s="86"/>
    </row>
    <row r="3835" spans="1:1" x14ac:dyDescent="0.25">
      <c r="A3835" s="86"/>
    </row>
    <row r="3836" spans="1:1" x14ac:dyDescent="0.25">
      <c r="A3836" s="86"/>
    </row>
    <row r="3837" spans="1:1" x14ac:dyDescent="0.25">
      <c r="A3837" s="86"/>
    </row>
    <row r="3838" spans="1:1" x14ac:dyDescent="0.25">
      <c r="A3838" s="86"/>
    </row>
    <row r="3839" spans="1:1" x14ac:dyDescent="0.25">
      <c r="A3839" s="86"/>
    </row>
    <row r="3840" spans="1:1" x14ac:dyDescent="0.25">
      <c r="A3840" s="86"/>
    </row>
    <row r="3841" spans="1:1" x14ac:dyDescent="0.25">
      <c r="A3841" s="86"/>
    </row>
    <row r="3842" spans="1:1" x14ac:dyDescent="0.25">
      <c r="A3842" s="86"/>
    </row>
    <row r="3843" spans="1:1" x14ac:dyDescent="0.25">
      <c r="A3843" s="86"/>
    </row>
    <row r="3844" spans="1:1" x14ac:dyDescent="0.25">
      <c r="A3844" s="86"/>
    </row>
    <row r="3845" spans="1:1" x14ac:dyDescent="0.25">
      <c r="A3845" s="86"/>
    </row>
    <row r="3846" spans="1:1" x14ac:dyDescent="0.25">
      <c r="A3846" s="86"/>
    </row>
    <row r="3847" spans="1:1" x14ac:dyDescent="0.25">
      <c r="A3847" s="86"/>
    </row>
    <row r="3848" spans="1:1" x14ac:dyDescent="0.25">
      <c r="A3848" s="86"/>
    </row>
    <row r="3849" spans="1:1" x14ac:dyDescent="0.25">
      <c r="A3849" s="86"/>
    </row>
    <row r="3850" spans="1:1" x14ac:dyDescent="0.25">
      <c r="A3850" s="86"/>
    </row>
    <row r="3851" spans="1:1" x14ac:dyDescent="0.25">
      <c r="A3851" s="86"/>
    </row>
    <row r="3852" spans="1:1" x14ac:dyDescent="0.25">
      <c r="A3852" s="86"/>
    </row>
    <row r="3853" spans="1:1" x14ac:dyDescent="0.25">
      <c r="A3853" s="86"/>
    </row>
    <row r="3854" spans="1:1" x14ac:dyDescent="0.25">
      <c r="A3854" s="86"/>
    </row>
    <row r="3855" spans="1:1" x14ac:dyDescent="0.25">
      <c r="A3855" s="86"/>
    </row>
    <row r="3856" spans="1:1" x14ac:dyDescent="0.25">
      <c r="A3856" s="86"/>
    </row>
    <row r="3857" spans="1:1" x14ac:dyDescent="0.25">
      <c r="A3857" s="86"/>
    </row>
    <row r="3858" spans="1:1" x14ac:dyDescent="0.25">
      <c r="A3858" s="86"/>
    </row>
    <row r="3859" spans="1:1" x14ac:dyDescent="0.25">
      <c r="A3859" s="86"/>
    </row>
    <row r="3860" spans="1:1" x14ac:dyDescent="0.25">
      <c r="A3860" s="86"/>
    </row>
    <row r="3861" spans="1:1" x14ac:dyDescent="0.25">
      <c r="A3861" s="86"/>
    </row>
    <row r="3862" spans="1:1" x14ac:dyDescent="0.25">
      <c r="A3862" s="86"/>
    </row>
    <row r="3863" spans="1:1" x14ac:dyDescent="0.25">
      <c r="A3863" s="86"/>
    </row>
    <row r="3864" spans="1:1" x14ac:dyDescent="0.25">
      <c r="A3864" s="86"/>
    </row>
    <row r="3865" spans="1:1" x14ac:dyDescent="0.25">
      <c r="A3865" s="86"/>
    </row>
    <row r="3866" spans="1:1" x14ac:dyDescent="0.25">
      <c r="A3866" s="86"/>
    </row>
    <row r="3867" spans="1:1" x14ac:dyDescent="0.25">
      <c r="A3867" s="86"/>
    </row>
    <row r="3868" spans="1:1" x14ac:dyDescent="0.25">
      <c r="A3868" s="86"/>
    </row>
    <row r="3869" spans="1:1" x14ac:dyDescent="0.25">
      <c r="A3869" s="86"/>
    </row>
    <row r="3870" spans="1:1" x14ac:dyDescent="0.25">
      <c r="A3870" s="86"/>
    </row>
    <row r="3871" spans="1:1" x14ac:dyDescent="0.25">
      <c r="A3871" s="86"/>
    </row>
    <row r="3872" spans="1:1" x14ac:dyDescent="0.25">
      <c r="A3872" s="86"/>
    </row>
    <row r="3873" spans="1:1" x14ac:dyDescent="0.25">
      <c r="A3873" s="86"/>
    </row>
    <row r="3874" spans="1:1" x14ac:dyDescent="0.25">
      <c r="A3874" s="86"/>
    </row>
    <row r="3875" spans="1:1" x14ac:dyDescent="0.25">
      <c r="A3875" s="86"/>
    </row>
    <row r="3876" spans="1:1" x14ac:dyDescent="0.25">
      <c r="A3876" s="86"/>
    </row>
    <row r="3877" spans="1:1" x14ac:dyDescent="0.25">
      <c r="A3877" s="86"/>
    </row>
    <row r="3878" spans="1:1" x14ac:dyDescent="0.25">
      <c r="A3878" s="86"/>
    </row>
    <row r="3879" spans="1:1" x14ac:dyDescent="0.25">
      <c r="A3879" s="86"/>
    </row>
    <row r="3880" spans="1:1" x14ac:dyDescent="0.25">
      <c r="A3880" s="86"/>
    </row>
    <row r="3881" spans="1:1" x14ac:dyDescent="0.25">
      <c r="A3881" s="86"/>
    </row>
    <row r="3882" spans="1:1" x14ac:dyDescent="0.25">
      <c r="A3882" s="86"/>
    </row>
    <row r="3883" spans="1:1" x14ac:dyDescent="0.25">
      <c r="A3883" s="86"/>
    </row>
    <row r="3884" spans="1:1" x14ac:dyDescent="0.25">
      <c r="A3884" s="86"/>
    </row>
    <row r="3885" spans="1:1" x14ac:dyDescent="0.25">
      <c r="A3885" s="86"/>
    </row>
    <row r="3886" spans="1:1" x14ac:dyDescent="0.25">
      <c r="A3886" s="86"/>
    </row>
    <row r="3887" spans="1:1" x14ac:dyDescent="0.25">
      <c r="A3887" s="86"/>
    </row>
    <row r="3888" spans="1:1" x14ac:dyDescent="0.25">
      <c r="A3888" s="86"/>
    </row>
    <row r="3889" spans="1:1" x14ac:dyDescent="0.25">
      <c r="A3889" s="86"/>
    </row>
    <row r="3890" spans="1:1" x14ac:dyDescent="0.25">
      <c r="A3890" s="86"/>
    </row>
    <row r="3891" spans="1:1" x14ac:dyDescent="0.25">
      <c r="A3891" s="86"/>
    </row>
    <row r="3892" spans="1:1" x14ac:dyDescent="0.25">
      <c r="A3892" s="86"/>
    </row>
    <row r="3893" spans="1:1" x14ac:dyDescent="0.25">
      <c r="A3893" s="86"/>
    </row>
    <row r="3894" spans="1:1" x14ac:dyDescent="0.25">
      <c r="A3894" s="86"/>
    </row>
    <row r="3895" spans="1:1" x14ac:dyDescent="0.25">
      <c r="A3895" s="86"/>
    </row>
    <row r="3896" spans="1:1" x14ac:dyDescent="0.25">
      <c r="A3896" s="86"/>
    </row>
    <row r="3897" spans="1:1" x14ac:dyDescent="0.25">
      <c r="A3897" s="86"/>
    </row>
    <row r="3898" spans="1:1" x14ac:dyDescent="0.25">
      <c r="A3898" s="86"/>
    </row>
    <row r="3899" spans="1:1" x14ac:dyDescent="0.25">
      <c r="A3899" s="86"/>
    </row>
    <row r="3900" spans="1:1" x14ac:dyDescent="0.25">
      <c r="A3900" s="86"/>
    </row>
    <row r="3901" spans="1:1" x14ac:dyDescent="0.25">
      <c r="A3901" s="86"/>
    </row>
    <row r="3902" spans="1:1" x14ac:dyDescent="0.25">
      <c r="A3902" s="86"/>
    </row>
    <row r="3903" spans="1:1" x14ac:dyDescent="0.25">
      <c r="A3903" s="86"/>
    </row>
    <row r="3904" spans="1:1" x14ac:dyDescent="0.25">
      <c r="A3904" s="86"/>
    </row>
    <row r="3905" spans="1:1" x14ac:dyDescent="0.25">
      <c r="A3905" s="86"/>
    </row>
    <row r="3906" spans="1:1" x14ac:dyDescent="0.25">
      <c r="A3906" s="86"/>
    </row>
    <row r="3907" spans="1:1" x14ac:dyDescent="0.25">
      <c r="A3907" s="86"/>
    </row>
    <row r="3908" spans="1:1" x14ac:dyDescent="0.25">
      <c r="A3908" s="86"/>
    </row>
    <row r="3909" spans="1:1" x14ac:dyDescent="0.25">
      <c r="A3909" s="86"/>
    </row>
    <row r="3910" spans="1:1" x14ac:dyDescent="0.25">
      <c r="A3910" s="86"/>
    </row>
    <row r="3911" spans="1:1" x14ac:dyDescent="0.25">
      <c r="A3911" s="86"/>
    </row>
    <row r="3912" spans="1:1" x14ac:dyDescent="0.25">
      <c r="A3912" s="86"/>
    </row>
    <row r="3913" spans="1:1" x14ac:dyDescent="0.25">
      <c r="A3913" s="86"/>
    </row>
    <row r="3914" spans="1:1" x14ac:dyDescent="0.25">
      <c r="A3914" s="86"/>
    </row>
    <row r="3915" spans="1:1" x14ac:dyDescent="0.25">
      <c r="A3915" s="86"/>
    </row>
    <row r="3916" spans="1:1" x14ac:dyDescent="0.25">
      <c r="A3916" s="86"/>
    </row>
    <row r="3917" spans="1:1" x14ac:dyDescent="0.25">
      <c r="A3917" s="86"/>
    </row>
    <row r="3918" spans="1:1" x14ac:dyDescent="0.25">
      <c r="A3918" s="86"/>
    </row>
    <row r="3919" spans="1:1" x14ac:dyDescent="0.25">
      <c r="A3919" s="86"/>
    </row>
    <row r="3920" spans="1:1" x14ac:dyDescent="0.25">
      <c r="A3920" s="86"/>
    </row>
    <row r="3921" spans="1:1" x14ac:dyDescent="0.25">
      <c r="A3921" s="86"/>
    </row>
    <row r="3922" spans="1:1" x14ac:dyDescent="0.25">
      <c r="A3922" s="86"/>
    </row>
    <row r="3923" spans="1:1" x14ac:dyDescent="0.25">
      <c r="A3923" s="86"/>
    </row>
    <row r="3924" spans="1:1" x14ac:dyDescent="0.25">
      <c r="A3924" s="86"/>
    </row>
    <row r="3925" spans="1:1" x14ac:dyDescent="0.25">
      <c r="A3925" s="86"/>
    </row>
    <row r="3926" spans="1:1" x14ac:dyDescent="0.25">
      <c r="A3926" s="86"/>
    </row>
    <row r="3927" spans="1:1" x14ac:dyDescent="0.25">
      <c r="A3927" s="86"/>
    </row>
    <row r="3928" spans="1:1" x14ac:dyDescent="0.25">
      <c r="A3928" s="86"/>
    </row>
    <row r="3929" spans="1:1" x14ac:dyDescent="0.25">
      <c r="A3929" s="86"/>
    </row>
    <row r="3930" spans="1:1" x14ac:dyDescent="0.25">
      <c r="A3930" s="86"/>
    </row>
    <row r="3931" spans="1:1" x14ac:dyDescent="0.25">
      <c r="A3931" s="86"/>
    </row>
    <row r="3932" spans="1:1" x14ac:dyDescent="0.25">
      <c r="A3932" s="86"/>
    </row>
    <row r="3933" spans="1:1" x14ac:dyDescent="0.25">
      <c r="A3933" s="86"/>
    </row>
    <row r="3934" spans="1:1" x14ac:dyDescent="0.25">
      <c r="A3934" s="86"/>
    </row>
    <row r="3935" spans="1:1" x14ac:dyDescent="0.25">
      <c r="A3935" s="86"/>
    </row>
    <row r="3936" spans="1:1" x14ac:dyDescent="0.25">
      <c r="A3936" s="86"/>
    </row>
    <row r="3937" spans="1:1" x14ac:dyDescent="0.25">
      <c r="A3937" s="86"/>
    </row>
    <row r="3938" spans="1:1" x14ac:dyDescent="0.25">
      <c r="A3938" s="86"/>
    </row>
    <row r="3939" spans="1:1" x14ac:dyDescent="0.25">
      <c r="A3939" s="86"/>
    </row>
    <row r="3940" spans="1:1" x14ac:dyDescent="0.25">
      <c r="A3940" s="86"/>
    </row>
    <row r="3941" spans="1:1" x14ac:dyDescent="0.25">
      <c r="A3941" s="86"/>
    </row>
    <row r="3942" spans="1:1" x14ac:dyDescent="0.25">
      <c r="A3942" s="86"/>
    </row>
    <row r="3943" spans="1:1" x14ac:dyDescent="0.25">
      <c r="A3943" s="86"/>
    </row>
    <row r="3944" spans="1:1" x14ac:dyDescent="0.25">
      <c r="A3944" s="86"/>
    </row>
    <row r="3945" spans="1:1" x14ac:dyDescent="0.25">
      <c r="A3945" s="86"/>
    </row>
    <row r="3946" spans="1:1" x14ac:dyDescent="0.25">
      <c r="A3946" s="86"/>
    </row>
    <row r="3947" spans="1:1" x14ac:dyDescent="0.25">
      <c r="A3947" s="86"/>
    </row>
    <row r="3948" spans="1:1" x14ac:dyDescent="0.25">
      <c r="A3948" s="86"/>
    </row>
    <row r="3949" spans="1:1" x14ac:dyDescent="0.25">
      <c r="A3949" s="86"/>
    </row>
    <row r="3950" spans="1:1" x14ac:dyDescent="0.25">
      <c r="A3950" s="86"/>
    </row>
    <row r="3951" spans="1:1" x14ac:dyDescent="0.25">
      <c r="A3951" s="86"/>
    </row>
    <row r="3952" spans="1:1" x14ac:dyDescent="0.25">
      <c r="A3952" s="86"/>
    </row>
    <row r="3953" spans="1:1" x14ac:dyDescent="0.25">
      <c r="A3953" s="86"/>
    </row>
    <row r="3954" spans="1:1" x14ac:dyDescent="0.25">
      <c r="A3954" s="86"/>
    </row>
    <row r="3955" spans="1:1" x14ac:dyDescent="0.25">
      <c r="A3955" s="86"/>
    </row>
    <row r="3956" spans="1:1" x14ac:dyDescent="0.25">
      <c r="A3956" s="86"/>
    </row>
    <row r="3957" spans="1:1" x14ac:dyDescent="0.25">
      <c r="A3957" s="86"/>
    </row>
    <row r="3958" spans="1:1" x14ac:dyDescent="0.25">
      <c r="A3958" s="86"/>
    </row>
    <row r="3959" spans="1:1" x14ac:dyDescent="0.25">
      <c r="A3959" s="86"/>
    </row>
    <row r="3960" spans="1:1" x14ac:dyDescent="0.25">
      <c r="A3960" s="86"/>
    </row>
    <row r="3961" spans="1:1" x14ac:dyDescent="0.25">
      <c r="A3961" s="86"/>
    </row>
    <row r="3962" spans="1:1" x14ac:dyDescent="0.25">
      <c r="A3962" s="86"/>
    </row>
    <row r="3963" spans="1:1" x14ac:dyDescent="0.25">
      <c r="A3963" s="86"/>
    </row>
    <row r="3964" spans="1:1" x14ac:dyDescent="0.25">
      <c r="A3964" s="86"/>
    </row>
    <row r="3965" spans="1:1" x14ac:dyDescent="0.25">
      <c r="A3965" s="86"/>
    </row>
    <row r="3966" spans="1:1" x14ac:dyDescent="0.25">
      <c r="A3966" s="86"/>
    </row>
    <row r="3967" spans="1:1" x14ac:dyDescent="0.25">
      <c r="A3967" s="86"/>
    </row>
    <row r="3968" spans="1:1" x14ac:dyDescent="0.25">
      <c r="A3968" s="86"/>
    </row>
    <row r="3969" spans="1:1" x14ac:dyDescent="0.25">
      <c r="A3969" s="86"/>
    </row>
    <row r="3970" spans="1:1" x14ac:dyDescent="0.25">
      <c r="A3970" s="86"/>
    </row>
    <row r="3971" spans="1:1" x14ac:dyDescent="0.25">
      <c r="A3971" s="86"/>
    </row>
    <row r="3972" spans="1:1" x14ac:dyDescent="0.25">
      <c r="A3972" s="86"/>
    </row>
    <row r="3973" spans="1:1" x14ac:dyDescent="0.25">
      <c r="A3973" s="86"/>
    </row>
    <row r="3974" spans="1:1" x14ac:dyDescent="0.25">
      <c r="A3974" s="86"/>
    </row>
    <row r="3975" spans="1:1" x14ac:dyDescent="0.25">
      <c r="A3975" s="86"/>
    </row>
    <row r="3976" spans="1:1" x14ac:dyDescent="0.25">
      <c r="A3976" s="86"/>
    </row>
    <row r="3977" spans="1:1" x14ac:dyDescent="0.25">
      <c r="A3977" s="86"/>
    </row>
    <row r="3978" spans="1:1" x14ac:dyDescent="0.25">
      <c r="A3978" s="86"/>
    </row>
    <row r="3979" spans="1:1" x14ac:dyDescent="0.25">
      <c r="A3979" s="86"/>
    </row>
    <row r="3980" spans="1:1" x14ac:dyDescent="0.25">
      <c r="A3980" s="86"/>
    </row>
    <row r="3981" spans="1:1" x14ac:dyDescent="0.25">
      <c r="A3981" s="86"/>
    </row>
    <row r="3982" spans="1:1" x14ac:dyDescent="0.25">
      <c r="A3982" s="86"/>
    </row>
    <row r="3983" spans="1:1" x14ac:dyDescent="0.25">
      <c r="A3983" s="86"/>
    </row>
    <row r="3984" spans="1:1" x14ac:dyDescent="0.25">
      <c r="A3984" s="86"/>
    </row>
    <row r="3985" spans="1:1" x14ac:dyDescent="0.25">
      <c r="A3985" s="86"/>
    </row>
    <row r="3986" spans="1:1" x14ac:dyDescent="0.25">
      <c r="A3986" s="86"/>
    </row>
    <row r="3987" spans="1:1" x14ac:dyDescent="0.25">
      <c r="A3987" s="86"/>
    </row>
    <row r="3988" spans="1:1" x14ac:dyDescent="0.25">
      <c r="A3988" s="86"/>
    </row>
    <row r="3989" spans="1:1" x14ac:dyDescent="0.25">
      <c r="A3989" s="86"/>
    </row>
    <row r="3990" spans="1:1" x14ac:dyDescent="0.25">
      <c r="A3990" s="86"/>
    </row>
    <row r="3991" spans="1:1" x14ac:dyDescent="0.25">
      <c r="A3991" s="86"/>
    </row>
    <row r="3992" spans="1:1" x14ac:dyDescent="0.25">
      <c r="A3992" s="86"/>
    </row>
    <row r="3993" spans="1:1" x14ac:dyDescent="0.25">
      <c r="A3993" s="86"/>
    </row>
    <row r="3994" spans="1:1" x14ac:dyDescent="0.25">
      <c r="A3994" s="86"/>
    </row>
    <row r="3995" spans="1:1" x14ac:dyDescent="0.25">
      <c r="A3995" s="86"/>
    </row>
    <row r="3996" spans="1:1" x14ac:dyDescent="0.25">
      <c r="A3996" s="86"/>
    </row>
    <row r="3997" spans="1:1" x14ac:dyDescent="0.25">
      <c r="A3997" s="86"/>
    </row>
    <row r="3998" spans="1:1" x14ac:dyDescent="0.25">
      <c r="A3998" s="86"/>
    </row>
    <row r="3999" spans="1:1" x14ac:dyDescent="0.25">
      <c r="A3999" s="86"/>
    </row>
    <row r="4000" spans="1:1" x14ac:dyDescent="0.25">
      <c r="A4000" s="86"/>
    </row>
    <row r="4001" spans="1:1" x14ac:dyDescent="0.25">
      <c r="A4001" s="86"/>
    </row>
    <row r="4002" spans="1:1" x14ac:dyDescent="0.25">
      <c r="A4002" s="86"/>
    </row>
    <row r="4003" spans="1:1" x14ac:dyDescent="0.25">
      <c r="A4003" s="86"/>
    </row>
    <row r="4004" spans="1:1" x14ac:dyDescent="0.25">
      <c r="A4004" s="86"/>
    </row>
    <row r="4005" spans="1:1" x14ac:dyDescent="0.25">
      <c r="A4005" s="86"/>
    </row>
    <row r="4006" spans="1:1" x14ac:dyDescent="0.25">
      <c r="A4006" s="86"/>
    </row>
    <row r="4007" spans="1:1" x14ac:dyDescent="0.25">
      <c r="A4007" s="86"/>
    </row>
    <row r="4008" spans="1:1" x14ac:dyDescent="0.25">
      <c r="A4008" s="86"/>
    </row>
    <row r="4009" spans="1:1" x14ac:dyDescent="0.25">
      <c r="A4009" s="86"/>
    </row>
    <row r="4010" spans="1:1" x14ac:dyDescent="0.25">
      <c r="A4010" s="86"/>
    </row>
    <row r="4011" spans="1:1" x14ac:dyDescent="0.25">
      <c r="A4011" s="86"/>
    </row>
    <row r="4012" spans="1:1" x14ac:dyDescent="0.25">
      <c r="A4012" s="86"/>
    </row>
    <row r="4013" spans="1:1" x14ac:dyDescent="0.25">
      <c r="A4013" s="86"/>
    </row>
    <row r="4014" spans="1:1" x14ac:dyDescent="0.25">
      <c r="A4014" s="86"/>
    </row>
    <row r="4015" spans="1:1" x14ac:dyDescent="0.25">
      <c r="A4015" s="86"/>
    </row>
    <row r="4016" spans="1:1" x14ac:dyDescent="0.25">
      <c r="A4016" s="86"/>
    </row>
    <row r="4017" spans="1:1" x14ac:dyDescent="0.25">
      <c r="A4017" s="86"/>
    </row>
    <row r="4018" spans="1:1" x14ac:dyDescent="0.25">
      <c r="A4018" s="86"/>
    </row>
    <row r="4019" spans="1:1" x14ac:dyDescent="0.25">
      <c r="A4019" s="86"/>
    </row>
    <row r="4020" spans="1:1" x14ac:dyDescent="0.25">
      <c r="A4020" s="86"/>
    </row>
    <row r="4021" spans="1:1" x14ac:dyDescent="0.25">
      <c r="A4021" s="86"/>
    </row>
    <row r="4022" spans="1:1" x14ac:dyDescent="0.25">
      <c r="A4022" s="86"/>
    </row>
    <row r="4023" spans="1:1" x14ac:dyDescent="0.25">
      <c r="A4023" s="86"/>
    </row>
    <row r="4024" spans="1:1" x14ac:dyDescent="0.25">
      <c r="A4024" s="86"/>
    </row>
    <row r="4025" spans="1:1" x14ac:dyDescent="0.25">
      <c r="A4025" s="86"/>
    </row>
    <row r="4026" spans="1:1" x14ac:dyDescent="0.25">
      <c r="A4026" s="86"/>
    </row>
    <row r="4027" spans="1:1" x14ac:dyDescent="0.25">
      <c r="A4027" s="86"/>
    </row>
    <row r="4028" spans="1:1" x14ac:dyDescent="0.25">
      <c r="A4028" s="86"/>
    </row>
    <row r="4029" spans="1:1" x14ac:dyDescent="0.25">
      <c r="A4029" s="86"/>
    </row>
    <row r="4030" spans="1:1" x14ac:dyDescent="0.25">
      <c r="A4030" s="86"/>
    </row>
    <row r="4031" spans="1:1" x14ac:dyDescent="0.25">
      <c r="A4031" s="86"/>
    </row>
    <row r="4032" spans="1:1" x14ac:dyDescent="0.25">
      <c r="A4032" s="86"/>
    </row>
    <row r="4033" spans="1:1" x14ac:dyDescent="0.25">
      <c r="A4033" s="86"/>
    </row>
    <row r="4034" spans="1:1" x14ac:dyDescent="0.25">
      <c r="A4034" s="86"/>
    </row>
    <row r="4035" spans="1:1" x14ac:dyDescent="0.25">
      <c r="A4035" s="86"/>
    </row>
    <row r="4036" spans="1:1" x14ac:dyDescent="0.25">
      <c r="A4036" s="86"/>
    </row>
    <row r="4037" spans="1:1" x14ac:dyDescent="0.25">
      <c r="A4037" s="86"/>
    </row>
    <row r="4038" spans="1:1" x14ac:dyDescent="0.25">
      <c r="A4038" s="86"/>
    </row>
    <row r="4039" spans="1:1" x14ac:dyDescent="0.25">
      <c r="A4039" s="86"/>
    </row>
    <row r="4040" spans="1:1" x14ac:dyDescent="0.25">
      <c r="A4040" s="86"/>
    </row>
    <row r="4041" spans="1:1" x14ac:dyDescent="0.25">
      <c r="A4041" s="86"/>
    </row>
    <row r="4042" spans="1:1" x14ac:dyDescent="0.25">
      <c r="A4042" s="86"/>
    </row>
    <row r="4043" spans="1:1" x14ac:dyDescent="0.25">
      <c r="A4043" s="86"/>
    </row>
    <row r="4044" spans="1:1" x14ac:dyDescent="0.25">
      <c r="A4044" s="86"/>
    </row>
    <row r="4045" spans="1:1" x14ac:dyDescent="0.25">
      <c r="A4045" s="86"/>
    </row>
    <row r="4046" spans="1:1" x14ac:dyDescent="0.25">
      <c r="A4046" s="86"/>
    </row>
    <row r="4047" spans="1:1" x14ac:dyDescent="0.25">
      <c r="A4047" s="86"/>
    </row>
    <row r="4048" spans="1:1" x14ac:dyDescent="0.25">
      <c r="A4048" s="86"/>
    </row>
    <row r="4049" spans="1:1" x14ac:dyDescent="0.25">
      <c r="A4049" s="86"/>
    </row>
    <row r="4050" spans="1:1" x14ac:dyDescent="0.25">
      <c r="A4050" s="86"/>
    </row>
    <row r="4051" spans="1:1" x14ac:dyDescent="0.25">
      <c r="A4051" s="86"/>
    </row>
    <row r="4052" spans="1:1" x14ac:dyDescent="0.25">
      <c r="A4052" s="86"/>
    </row>
    <row r="4053" spans="1:1" x14ac:dyDescent="0.25">
      <c r="A4053" s="86"/>
    </row>
    <row r="4054" spans="1:1" x14ac:dyDescent="0.25">
      <c r="A4054" s="86"/>
    </row>
    <row r="4055" spans="1:1" x14ac:dyDescent="0.25">
      <c r="A4055" s="86"/>
    </row>
    <row r="4056" spans="1:1" x14ac:dyDescent="0.25">
      <c r="A4056" s="86"/>
    </row>
    <row r="4057" spans="1:1" x14ac:dyDescent="0.25">
      <c r="A4057" s="86"/>
    </row>
    <row r="4058" spans="1:1" x14ac:dyDescent="0.25">
      <c r="A4058" s="86"/>
    </row>
    <row r="4059" spans="1:1" x14ac:dyDescent="0.25">
      <c r="A4059" s="86"/>
    </row>
    <row r="4060" spans="1:1" x14ac:dyDescent="0.25">
      <c r="A4060" s="86"/>
    </row>
    <row r="4061" spans="1:1" x14ac:dyDescent="0.25">
      <c r="A4061" s="86"/>
    </row>
    <row r="4062" spans="1:1" x14ac:dyDescent="0.25">
      <c r="A4062" s="86"/>
    </row>
    <row r="4063" spans="1:1" x14ac:dyDescent="0.25">
      <c r="A4063" s="86"/>
    </row>
    <row r="4064" spans="1:1" x14ac:dyDescent="0.25">
      <c r="A4064" s="86"/>
    </row>
    <row r="4065" spans="1:1" x14ac:dyDescent="0.25">
      <c r="A4065" s="86"/>
    </row>
    <row r="4066" spans="1:1" x14ac:dyDescent="0.25">
      <c r="A4066" s="86"/>
    </row>
    <row r="4067" spans="1:1" x14ac:dyDescent="0.25">
      <c r="A4067" s="86"/>
    </row>
    <row r="4068" spans="1:1" x14ac:dyDescent="0.25">
      <c r="A4068" s="86"/>
    </row>
    <row r="4069" spans="1:1" x14ac:dyDescent="0.25">
      <c r="A4069" s="86"/>
    </row>
    <row r="4070" spans="1:1" x14ac:dyDescent="0.25">
      <c r="A4070" s="86"/>
    </row>
    <row r="4071" spans="1:1" x14ac:dyDescent="0.25">
      <c r="A4071" s="86"/>
    </row>
    <row r="4072" spans="1:1" x14ac:dyDescent="0.25">
      <c r="A4072" s="86"/>
    </row>
    <row r="4073" spans="1:1" x14ac:dyDescent="0.25">
      <c r="A4073" s="86"/>
    </row>
    <row r="4074" spans="1:1" x14ac:dyDescent="0.25">
      <c r="A4074" s="86"/>
    </row>
    <row r="4075" spans="1:1" x14ac:dyDescent="0.25">
      <c r="A4075" s="86"/>
    </row>
    <row r="4076" spans="1:1" x14ac:dyDescent="0.25">
      <c r="A4076" s="86"/>
    </row>
    <row r="4077" spans="1:1" x14ac:dyDescent="0.25">
      <c r="A4077" s="86"/>
    </row>
    <row r="4078" spans="1:1" x14ac:dyDescent="0.25">
      <c r="A4078" s="86"/>
    </row>
    <row r="4079" spans="1:1" x14ac:dyDescent="0.25">
      <c r="A4079" s="86"/>
    </row>
    <row r="4080" spans="1:1" x14ac:dyDescent="0.25">
      <c r="A4080" s="86"/>
    </row>
    <row r="4081" spans="1:1" x14ac:dyDescent="0.25">
      <c r="A4081" s="86"/>
    </row>
    <row r="4082" spans="1:1" x14ac:dyDescent="0.25">
      <c r="A4082" s="86"/>
    </row>
    <row r="4083" spans="1:1" x14ac:dyDescent="0.25">
      <c r="A4083" s="86"/>
    </row>
    <row r="4084" spans="1:1" x14ac:dyDescent="0.25">
      <c r="A4084" s="86"/>
    </row>
    <row r="4085" spans="1:1" x14ac:dyDescent="0.25">
      <c r="A4085" s="86"/>
    </row>
    <row r="4086" spans="1:1" x14ac:dyDescent="0.25">
      <c r="A4086" s="86"/>
    </row>
    <row r="4087" spans="1:1" x14ac:dyDescent="0.25">
      <c r="A4087" s="86"/>
    </row>
    <row r="4088" spans="1:1" x14ac:dyDescent="0.25">
      <c r="A4088" s="86"/>
    </row>
    <row r="4089" spans="1:1" x14ac:dyDescent="0.25">
      <c r="A4089" s="86"/>
    </row>
    <row r="4090" spans="1:1" x14ac:dyDescent="0.25">
      <c r="A4090" s="86"/>
    </row>
    <row r="4091" spans="1:1" x14ac:dyDescent="0.25">
      <c r="A4091" s="86"/>
    </row>
    <row r="4092" spans="1:1" x14ac:dyDescent="0.25">
      <c r="A4092" s="86"/>
    </row>
    <row r="4093" spans="1:1" x14ac:dyDescent="0.25">
      <c r="A4093" s="86"/>
    </row>
    <row r="4094" spans="1:1" x14ac:dyDescent="0.25">
      <c r="A4094" s="86"/>
    </row>
    <row r="4095" spans="1:1" x14ac:dyDescent="0.25">
      <c r="A4095" s="86"/>
    </row>
    <row r="4096" spans="1:1" x14ac:dyDescent="0.25">
      <c r="A4096" s="86"/>
    </row>
    <row r="4097" spans="1:1" x14ac:dyDescent="0.25">
      <c r="A4097" s="86"/>
    </row>
    <row r="4098" spans="1:1" x14ac:dyDescent="0.25">
      <c r="A4098" s="86"/>
    </row>
    <row r="4099" spans="1:1" x14ac:dyDescent="0.25">
      <c r="A4099" s="86"/>
    </row>
    <row r="4100" spans="1:1" x14ac:dyDescent="0.25">
      <c r="A4100" s="86"/>
    </row>
    <row r="4101" spans="1:1" x14ac:dyDescent="0.25">
      <c r="A4101" s="86"/>
    </row>
    <row r="4102" spans="1:1" x14ac:dyDescent="0.25">
      <c r="A4102" s="86"/>
    </row>
    <row r="4103" spans="1:1" x14ac:dyDescent="0.25">
      <c r="A4103" s="86"/>
    </row>
    <row r="4104" spans="1:1" x14ac:dyDescent="0.25">
      <c r="A4104" s="86"/>
    </row>
    <row r="4105" spans="1:1" x14ac:dyDescent="0.25">
      <c r="A4105" s="86"/>
    </row>
    <row r="4106" spans="1:1" x14ac:dyDescent="0.25">
      <c r="A4106" s="86"/>
    </row>
    <row r="4107" spans="1:1" x14ac:dyDescent="0.25">
      <c r="A4107" s="86"/>
    </row>
    <row r="4108" spans="1:1" x14ac:dyDescent="0.25">
      <c r="A4108" s="86"/>
    </row>
    <row r="4109" spans="1:1" x14ac:dyDescent="0.25">
      <c r="A4109" s="86"/>
    </row>
    <row r="4110" spans="1:1" x14ac:dyDescent="0.25">
      <c r="A4110" s="86"/>
    </row>
    <row r="4111" spans="1:1" x14ac:dyDescent="0.25">
      <c r="A4111" s="86"/>
    </row>
    <row r="4112" spans="1:1" x14ac:dyDescent="0.25">
      <c r="A4112" s="86"/>
    </row>
    <row r="4113" spans="1:1" x14ac:dyDescent="0.25">
      <c r="A4113" s="86"/>
    </row>
    <row r="4114" spans="1:1" x14ac:dyDescent="0.25">
      <c r="A4114" s="86"/>
    </row>
    <row r="4115" spans="1:1" x14ac:dyDescent="0.25">
      <c r="A4115" s="86"/>
    </row>
    <row r="4116" spans="1:1" x14ac:dyDescent="0.25">
      <c r="A4116" s="86"/>
    </row>
    <row r="4117" spans="1:1" x14ac:dyDescent="0.25">
      <c r="A4117" s="86"/>
    </row>
    <row r="4118" spans="1:1" x14ac:dyDescent="0.25">
      <c r="A4118" s="86"/>
    </row>
    <row r="4119" spans="1:1" x14ac:dyDescent="0.25">
      <c r="A4119" s="86"/>
    </row>
    <row r="4120" spans="1:1" x14ac:dyDescent="0.25">
      <c r="A4120" s="86"/>
    </row>
    <row r="4121" spans="1:1" x14ac:dyDescent="0.25">
      <c r="A4121" s="86"/>
    </row>
    <row r="4122" spans="1:1" x14ac:dyDescent="0.25">
      <c r="A4122" s="86"/>
    </row>
    <row r="4123" spans="1:1" x14ac:dyDescent="0.25">
      <c r="A4123" s="86"/>
    </row>
    <row r="4124" spans="1:1" x14ac:dyDescent="0.25">
      <c r="A4124" s="86"/>
    </row>
    <row r="4125" spans="1:1" x14ac:dyDescent="0.25">
      <c r="A4125" s="86"/>
    </row>
    <row r="4126" spans="1:1" x14ac:dyDescent="0.25">
      <c r="A4126" s="86"/>
    </row>
    <row r="4127" spans="1:1" x14ac:dyDescent="0.25">
      <c r="A4127" s="86"/>
    </row>
    <row r="4128" spans="1:1" x14ac:dyDescent="0.25">
      <c r="A4128" s="86"/>
    </row>
    <row r="4129" spans="1:1" x14ac:dyDescent="0.25">
      <c r="A4129" s="86"/>
    </row>
    <row r="4130" spans="1:1" x14ac:dyDescent="0.25">
      <c r="A4130" s="86"/>
    </row>
    <row r="4131" spans="1:1" x14ac:dyDescent="0.25">
      <c r="A4131" s="86"/>
    </row>
    <row r="4132" spans="1:1" x14ac:dyDescent="0.25">
      <c r="A4132" s="86"/>
    </row>
    <row r="4133" spans="1:1" x14ac:dyDescent="0.25">
      <c r="A4133" s="86"/>
    </row>
    <row r="4134" spans="1:1" x14ac:dyDescent="0.25">
      <c r="A4134" s="86"/>
    </row>
    <row r="4135" spans="1:1" x14ac:dyDescent="0.25">
      <c r="A4135" s="86"/>
    </row>
    <row r="4136" spans="1:1" x14ac:dyDescent="0.25">
      <c r="A4136" s="86"/>
    </row>
    <row r="4137" spans="1:1" x14ac:dyDescent="0.25">
      <c r="A4137" s="86"/>
    </row>
    <row r="4138" spans="1:1" x14ac:dyDescent="0.25">
      <c r="A4138" s="86"/>
    </row>
    <row r="4139" spans="1:1" x14ac:dyDescent="0.25">
      <c r="A4139" s="86"/>
    </row>
    <row r="4140" spans="1:1" x14ac:dyDescent="0.25">
      <c r="A4140" s="86"/>
    </row>
    <row r="4141" spans="1:1" x14ac:dyDescent="0.25">
      <c r="A4141" s="86"/>
    </row>
    <row r="4142" spans="1:1" x14ac:dyDescent="0.25">
      <c r="A4142" s="86"/>
    </row>
    <row r="4143" spans="1:1" x14ac:dyDescent="0.25">
      <c r="A4143" s="86"/>
    </row>
    <row r="4144" spans="1:1" x14ac:dyDescent="0.25">
      <c r="A4144" s="86"/>
    </row>
    <row r="4145" spans="1:1" x14ac:dyDescent="0.25">
      <c r="A4145" s="86"/>
    </row>
    <row r="4146" spans="1:1" x14ac:dyDescent="0.25">
      <c r="A4146" s="86"/>
    </row>
    <row r="4147" spans="1:1" x14ac:dyDescent="0.25">
      <c r="A4147" s="86"/>
    </row>
    <row r="4148" spans="1:1" x14ac:dyDescent="0.25">
      <c r="A4148" s="86"/>
    </row>
    <row r="4149" spans="1:1" x14ac:dyDescent="0.25">
      <c r="A4149" s="86"/>
    </row>
    <row r="4150" spans="1:1" x14ac:dyDescent="0.25">
      <c r="A4150" s="86"/>
    </row>
    <row r="4151" spans="1:1" x14ac:dyDescent="0.25">
      <c r="A4151" s="86"/>
    </row>
    <row r="4152" spans="1:1" x14ac:dyDescent="0.25">
      <c r="A4152" s="86"/>
    </row>
    <row r="4153" spans="1:1" x14ac:dyDescent="0.25">
      <c r="A4153" s="86"/>
    </row>
    <row r="4154" spans="1:1" x14ac:dyDescent="0.25">
      <c r="A4154" s="86"/>
    </row>
    <row r="4155" spans="1:1" x14ac:dyDescent="0.25">
      <c r="A4155" s="86"/>
    </row>
    <row r="4156" spans="1:1" x14ac:dyDescent="0.25">
      <c r="A4156" s="86"/>
    </row>
    <row r="4157" spans="1:1" x14ac:dyDescent="0.25">
      <c r="A4157" s="86"/>
    </row>
    <row r="4158" spans="1:1" x14ac:dyDescent="0.25">
      <c r="A4158" s="86"/>
    </row>
    <row r="4159" spans="1:1" x14ac:dyDescent="0.25">
      <c r="A4159" s="86"/>
    </row>
    <row r="4160" spans="1:1" x14ac:dyDescent="0.25">
      <c r="A4160" s="86"/>
    </row>
    <row r="4161" spans="1:1" x14ac:dyDescent="0.25">
      <c r="A4161" s="86"/>
    </row>
    <row r="4162" spans="1:1" x14ac:dyDescent="0.25">
      <c r="A4162" s="86"/>
    </row>
    <row r="4163" spans="1:1" x14ac:dyDescent="0.25">
      <c r="A4163" s="86"/>
    </row>
    <row r="4164" spans="1:1" x14ac:dyDescent="0.25">
      <c r="A4164" s="86"/>
    </row>
    <row r="4165" spans="1:1" x14ac:dyDescent="0.25">
      <c r="A4165" s="86"/>
    </row>
    <row r="4166" spans="1:1" x14ac:dyDescent="0.25">
      <c r="A4166" s="86"/>
    </row>
    <row r="4167" spans="1:1" x14ac:dyDescent="0.25">
      <c r="A4167" s="86"/>
    </row>
    <row r="4168" spans="1:1" x14ac:dyDescent="0.25">
      <c r="A4168" s="86"/>
    </row>
    <row r="4169" spans="1:1" x14ac:dyDescent="0.25">
      <c r="A4169" s="86"/>
    </row>
    <row r="4170" spans="1:1" x14ac:dyDescent="0.25">
      <c r="A4170" s="86"/>
    </row>
    <row r="4171" spans="1:1" x14ac:dyDescent="0.25">
      <c r="A4171" s="86"/>
    </row>
    <row r="4172" spans="1:1" x14ac:dyDescent="0.25">
      <c r="A4172" s="86"/>
    </row>
    <row r="4173" spans="1:1" x14ac:dyDescent="0.25">
      <c r="A4173" s="86"/>
    </row>
    <row r="4174" spans="1:1" x14ac:dyDescent="0.25">
      <c r="A4174" s="86"/>
    </row>
    <row r="4175" spans="1:1" x14ac:dyDescent="0.25">
      <c r="A4175" s="86"/>
    </row>
    <row r="4176" spans="1:1" x14ac:dyDescent="0.25">
      <c r="A4176" s="86"/>
    </row>
    <row r="4177" spans="1:1" x14ac:dyDescent="0.25">
      <c r="A4177" s="86"/>
    </row>
    <row r="4178" spans="1:1" x14ac:dyDescent="0.25">
      <c r="A4178" s="86"/>
    </row>
    <row r="4179" spans="1:1" x14ac:dyDescent="0.25">
      <c r="A4179" s="86"/>
    </row>
    <row r="4180" spans="1:1" x14ac:dyDescent="0.25">
      <c r="A4180" s="86"/>
    </row>
    <row r="4181" spans="1:1" x14ac:dyDescent="0.25">
      <c r="A4181" s="86"/>
    </row>
    <row r="4182" spans="1:1" x14ac:dyDescent="0.25">
      <c r="A4182" s="86"/>
    </row>
    <row r="4183" spans="1:1" x14ac:dyDescent="0.25">
      <c r="A4183" s="86"/>
    </row>
    <row r="4184" spans="1:1" x14ac:dyDescent="0.25">
      <c r="A4184" s="86"/>
    </row>
    <row r="4185" spans="1:1" x14ac:dyDescent="0.25">
      <c r="A4185" s="86"/>
    </row>
    <row r="4186" spans="1:1" x14ac:dyDescent="0.25">
      <c r="A4186" s="86"/>
    </row>
    <row r="4187" spans="1:1" x14ac:dyDescent="0.25">
      <c r="A4187" s="86"/>
    </row>
    <row r="4188" spans="1:1" x14ac:dyDescent="0.25">
      <c r="A4188" s="86"/>
    </row>
    <row r="4189" spans="1:1" x14ac:dyDescent="0.25">
      <c r="A4189" s="86"/>
    </row>
    <row r="4190" spans="1:1" x14ac:dyDescent="0.25">
      <c r="A4190" s="86"/>
    </row>
    <row r="4191" spans="1:1" x14ac:dyDescent="0.25">
      <c r="A4191" s="86"/>
    </row>
    <row r="4192" spans="1:1" x14ac:dyDescent="0.25">
      <c r="A4192" s="86"/>
    </row>
    <row r="4193" spans="1:1" x14ac:dyDescent="0.25">
      <c r="A4193" s="86"/>
    </row>
    <row r="4194" spans="1:1" x14ac:dyDescent="0.25">
      <c r="A4194" s="86"/>
    </row>
    <row r="4195" spans="1:1" x14ac:dyDescent="0.25">
      <c r="A4195" s="86"/>
    </row>
    <row r="4196" spans="1:1" x14ac:dyDescent="0.25">
      <c r="A4196" s="86"/>
    </row>
    <row r="4197" spans="1:1" x14ac:dyDescent="0.25">
      <c r="A4197" s="86"/>
    </row>
    <row r="4198" spans="1:1" x14ac:dyDescent="0.25">
      <c r="A4198" s="86"/>
    </row>
    <row r="4199" spans="1:1" x14ac:dyDescent="0.25">
      <c r="A4199" s="86"/>
    </row>
    <row r="4200" spans="1:1" x14ac:dyDescent="0.25">
      <c r="A4200" s="86"/>
    </row>
    <row r="4201" spans="1:1" x14ac:dyDescent="0.25">
      <c r="A4201" s="86"/>
    </row>
    <row r="4202" spans="1:1" x14ac:dyDescent="0.25">
      <c r="A4202" s="86"/>
    </row>
    <row r="4203" spans="1:1" x14ac:dyDescent="0.25">
      <c r="A4203" s="86"/>
    </row>
    <row r="4204" spans="1:1" x14ac:dyDescent="0.25">
      <c r="A4204" s="86"/>
    </row>
    <row r="4205" spans="1:1" x14ac:dyDescent="0.25">
      <c r="A4205" s="86"/>
    </row>
    <row r="4206" spans="1:1" x14ac:dyDescent="0.25">
      <c r="A4206" s="86"/>
    </row>
    <row r="4207" spans="1:1" x14ac:dyDescent="0.25">
      <c r="A4207" s="86"/>
    </row>
    <row r="4208" spans="1:1" x14ac:dyDescent="0.25">
      <c r="A4208" s="86"/>
    </row>
    <row r="4209" spans="1:1" x14ac:dyDescent="0.25">
      <c r="A4209" s="86"/>
    </row>
    <row r="4210" spans="1:1" x14ac:dyDescent="0.25">
      <c r="A4210" s="86"/>
    </row>
    <row r="4211" spans="1:1" x14ac:dyDescent="0.25">
      <c r="A4211" s="86"/>
    </row>
    <row r="4212" spans="1:1" x14ac:dyDescent="0.25">
      <c r="A4212" s="86"/>
    </row>
    <row r="4213" spans="1:1" x14ac:dyDescent="0.25">
      <c r="A4213" s="86"/>
    </row>
    <row r="4214" spans="1:1" x14ac:dyDescent="0.25">
      <c r="A4214" s="86"/>
    </row>
    <row r="4215" spans="1:1" x14ac:dyDescent="0.25">
      <c r="A4215" s="86"/>
    </row>
    <row r="4216" spans="1:1" x14ac:dyDescent="0.25">
      <c r="A4216" s="86"/>
    </row>
    <row r="4217" spans="1:1" x14ac:dyDescent="0.25">
      <c r="A4217" s="86"/>
    </row>
    <row r="4218" spans="1:1" x14ac:dyDescent="0.25">
      <c r="A4218" s="86"/>
    </row>
    <row r="4219" spans="1:1" x14ac:dyDescent="0.25">
      <c r="A4219" s="86"/>
    </row>
    <row r="4220" spans="1:1" x14ac:dyDescent="0.25">
      <c r="A4220" s="86"/>
    </row>
    <row r="4221" spans="1:1" x14ac:dyDescent="0.25">
      <c r="A4221" s="86"/>
    </row>
    <row r="4222" spans="1:1" x14ac:dyDescent="0.25">
      <c r="A4222" s="86"/>
    </row>
    <row r="4223" spans="1:1" x14ac:dyDescent="0.25">
      <c r="A4223" s="86"/>
    </row>
    <row r="4224" spans="1:1" x14ac:dyDescent="0.25">
      <c r="A4224" s="86"/>
    </row>
    <row r="4225" spans="1:1" x14ac:dyDescent="0.25">
      <c r="A4225" s="86"/>
    </row>
    <row r="4226" spans="1:1" x14ac:dyDescent="0.25">
      <c r="A4226" s="86"/>
    </row>
    <row r="4227" spans="1:1" x14ac:dyDescent="0.25">
      <c r="A4227" s="86"/>
    </row>
    <row r="4228" spans="1:1" x14ac:dyDescent="0.25">
      <c r="A4228" s="86"/>
    </row>
    <row r="4229" spans="1:1" x14ac:dyDescent="0.25">
      <c r="A4229" s="86"/>
    </row>
    <row r="4230" spans="1:1" x14ac:dyDescent="0.25">
      <c r="A4230" s="86"/>
    </row>
    <row r="4231" spans="1:1" x14ac:dyDescent="0.25">
      <c r="A4231" s="86"/>
    </row>
    <row r="4232" spans="1:1" x14ac:dyDescent="0.25">
      <c r="A4232" s="86"/>
    </row>
    <row r="4233" spans="1:1" x14ac:dyDescent="0.25">
      <c r="A4233" s="86"/>
    </row>
    <row r="4234" spans="1:1" x14ac:dyDescent="0.25">
      <c r="A4234" s="86"/>
    </row>
    <row r="4235" spans="1:1" x14ac:dyDescent="0.25">
      <c r="A4235" s="86"/>
    </row>
    <row r="4236" spans="1:1" x14ac:dyDescent="0.25">
      <c r="A4236" s="86"/>
    </row>
    <row r="4237" spans="1:1" x14ac:dyDescent="0.25">
      <c r="A4237" s="86"/>
    </row>
    <row r="4238" spans="1:1" x14ac:dyDescent="0.25">
      <c r="A4238" s="86"/>
    </row>
    <row r="4239" spans="1:1" x14ac:dyDescent="0.25">
      <c r="A4239" s="86"/>
    </row>
    <row r="4240" spans="1:1" x14ac:dyDescent="0.25">
      <c r="A4240" s="86"/>
    </row>
    <row r="4241" spans="1:1" x14ac:dyDescent="0.25">
      <c r="A4241" s="86"/>
    </row>
    <row r="4242" spans="1:1" x14ac:dyDescent="0.25">
      <c r="A4242" s="86"/>
    </row>
    <row r="4243" spans="1:1" x14ac:dyDescent="0.25">
      <c r="A4243" s="86"/>
    </row>
    <row r="4244" spans="1:1" x14ac:dyDescent="0.25">
      <c r="A4244" s="86"/>
    </row>
    <row r="4245" spans="1:1" x14ac:dyDescent="0.25">
      <c r="A4245" s="86"/>
    </row>
    <row r="4246" spans="1:1" x14ac:dyDescent="0.25">
      <c r="A4246" s="86"/>
    </row>
    <row r="4247" spans="1:1" x14ac:dyDescent="0.25">
      <c r="A4247" s="86"/>
    </row>
    <row r="4248" spans="1:1" x14ac:dyDescent="0.25">
      <c r="A4248" s="86"/>
    </row>
    <row r="4249" spans="1:1" x14ac:dyDescent="0.25">
      <c r="A4249" s="86"/>
    </row>
    <row r="4250" spans="1:1" x14ac:dyDescent="0.25">
      <c r="A4250" s="86"/>
    </row>
    <row r="4251" spans="1:1" x14ac:dyDescent="0.25">
      <c r="A4251" s="86"/>
    </row>
    <row r="4252" spans="1:1" x14ac:dyDescent="0.25">
      <c r="A4252" s="86"/>
    </row>
    <row r="4253" spans="1:1" x14ac:dyDescent="0.25">
      <c r="A4253" s="86"/>
    </row>
    <row r="4254" spans="1:1" x14ac:dyDescent="0.25">
      <c r="A4254" s="86"/>
    </row>
    <row r="4255" spans="1:1" x14ac:dyDescent="0.25">
      <c r="A4255" s="86"/>
    </row>
    <row r="4256" spans="1:1" x14ac:dyDescent="0.25">
      <c r="A4256" s="86"/>
    </row>
    <row r="4257" spans="1:1" x14ac:dyDescent="0.25">
      <c r="A4257" s="86"/>
    </row>
    <row r="4258" spans="1:1" x14ac:dyDescent="0.25">
      <c r="A4258" s="86"/>
    </row>
    <row r="4259" spans="1:1" x14ac:dyDescent="0.25">
      <c r="A4259" s="86"/>
    </row>
    <row r="4260" spans="1:1" x14ac:dyDescent="0.25">
      <c r="A4260" s="86"/>
    </row>
    <row r="4261" spans="1:1" x14ac:dyDescent="0.25">
      <c r="A4261" s="86"/>
    </row>
    <row r="4262" spans="1:1" x14ac:dyDescent="0.25">
      <c r="A4262" s="86"/>
    </row>
    <row r="4263" spans="1:1" x14ac:dyDescent="0.25">
      <c r="A4263" s="86"/>
    </row>
    <row r="4264" spans="1:1" x14ac:dyDescent="0.25">
      <c r="A4264" s="86"/>
    </row>
    <row r="4265" spans="1:1" x14ac:dyDescent="0.25">
      <c r="A4265" s="86"/>
    </row>
    <row r="4266" spans="1:1" x14ac:dyDescent="0.25">
      <c r="A4266" s="86"/>
    </row>
    <row r="4267" spans="1:1" x14ac:dyDescent="0.25">
      <c r="A4267" s="86"/>
    </row>
    <row r="4268" spans="1:1" x14ac:dyDescent="0.25">
      <c r="A4268" s="86"/>
    </row>
    <row r="4269" spans="1:1" x14ac:dyDescent="0.25">
      <c r="A4269" s="86"/>
    </row>
    <row r="4270" spans="1:1" x14ac:dyDescent="0.25">
      <c r="A4270" s="86"/>
    </row>
    <row r="4271" spans="1:1" x14ac:dyDescent="0.25">
      <c r="A4271" s="86"/>
    </row>
    <row r="4272" spans="1:1" x14ac:dyDescent="0.25">
      <c r="A4272" s="86"/>
    </row>
    <row r="4273" spans="1:1" x14ac:dyDescent="0.25">
      <c r="A4273" s="86"/>
    </row>
    <row r="4274" spans="1:1" x14ac:dyDescent="0.25">
      <c r="A4274" s="86"/>
    </row>
    <row r="4275" spans="1:1" x14ac:dyDescent="0.25">
      <c r="A4275" s="86"/>
    </row>
    <row r="4276" spans="1:1" x14ac:dyDescent="0.25">
      <c r="A4276" s="86"/>
    </row>
    <row r="4277" spans="1:1" x14ac:dyDescent="0.25">
      <c r="A4277" s="86"/>
    </row>
    <row r="4278" spans="1:1" x14ac:dyDescent="0.25">
      <c r="A4278" s="86"/>
    </row>
    <row r="4279" spans="1:1" x14ac:dyDescent="0.25">
      <c r="A4279" s="86"/>
    </row>
    <row r="4280" spans="1:1" x14ac:dyDescent="0.25">
      <c r="A4280" s="86"/>
    </row>
    <row r="4281" spans="1:1" x14ac:dyDescent="0.25">
      <c r="A4281" s="86"/>
    </row>
    <row r="4282" spans="1:1" x14ac:dyDescent="0.25">
      <c r="A4282" s="86"/>
    </row>
    <row r="4283" spans="1:1" x14ac:dyDescent="0.25">
      <c r="A4283" s="86"/>
    </row>
    <row r="4284" spans="1:1" x14ac:dyDescent="0.25">
      <c r="A4284" s="86"/>
    </row>
    <row r="4285" spans="1:1" x14ac:dyDescent="0.25">
      <c r="A4285" s="86"/>
    </row>
    <row r="4286" spans="1:1" x14ac:dyDescent="0.25">
      <c r="A4286" s="86"/>
    </row>
    <row r="4287" spans="1:1" x14ac:dyDescent="0.25">
      <c r="A4287" s="86"/>
    </row>
    <row r="4288" spans="1:1" x14ac:dyDescent="0.25">
      <c r="A4288" s="86"/>
    </row>
    <row r="4289" spans="1:1" x14ac:dyDescent="0.25">
      <c r="A4289" s="86"/>
    </row>
    <row r="4290" spans="1:1" x14ac:dyDescent="0.25">
      <c r="A4290" s="86"/>
    </row>
    <row r="4291" spans="1:1" x14ac:dyDescent="0.25">
      <c r="A4291" s="86"/>
    </row>
    <row r="4292" spans="1:1" x14ac:dyDescent="0.25">
      <c r="A4292" s="86"/>
    </row>
    <row r="4293" spans="1:1" x14ac:dyDescent="0.25">
      <c r="A4293" s="86"/>
    </row>
    <row r="4294" spans="1:1" x14ac:dyDescent="0.25">
      <c r="A4294" s="86"/>
    </row>
    <row r="4295" spans="1:1" x14ac:dyDescent="0.25">
      <c r="A4295" s="86"/>
    </row>
    <row r="4296" spans="1:1" x14ac:dyDescent="0.25">
      <c r="A4296" s="86"/>
    </row>
    <row r="4297" spans="1:1" x14ac:dyDescent="0.25">
      <c r="A4297" s="86"/>
    </row>
    <row r="4298" spans="1:1" x14ac:dyDescent="0.25">
      <c r="A4298" s="86"/>
    </row>
    <row r="4299" spans="1:1" x14ac:dyDescent="0.25">
      <c r="A4299" s="86"/>
    </row>
    <row r="4300" spans="1:1" x14ac:dyDescent="0.25">
      <c r="A4300" s="86"/>
    </row>
    <row r="4301" spans="1:1" x14ac:dyDescent="0.25">
      <c r="A4301" s="86"/>
    </row>
    <row r="4302" spans="1:1" x14ac:dyDescent="0.25">
      <c r="A4302" s="86"/>
    </row>
    <row r="4303" spans="1:1" x14ac:dyDescent="0.25">
      <c r="A4303" s="86"/>
    </row>
    <row r="4304" spans="1:1" x14ac:dyDescent="0.25">
      <c r="A4304" s="86"/>
    </row>
    <row r="4305" spans="1:1" x14ac:dyDescent="0.25">
      <c r="A4305" s="86"/>
    </row>
    <row r="4306" spans="1:1" x14ac:dyDescent="0.25">
      <c r="A4306" s="86"/>
    </row>
    <row r="4307" spans="1:1" x14ac:dyDescent="0.25">
      <c r="A4307" s="86"/>
    </row>
    <row r="4308" spans="1:1" x14ac:dyDescent="0.25">
      <c r="A4308" s="86"/>
    </row>
    <row r="4309" spans="1:1" x14ac:dyDescent="0.25">
      <c r="A4309" s="86"/>
    </row>
    <row r="4310" spans="1:1" x14ac:dyDescent="0.25">
      <c r="A4310" s="86"/>
    </row>
    <row r="4311" spans="1:1" x14ac:dyDescent="0.25">
      <c r="A4311" s="86"/>
    </row>
    <row r="4312" spans="1:1" x14ac:dyDescent="0.25">
      <c r="A4312" s="86"/>
    </row>
    <row r="4313" spans="1:1" x14ac:dyDescent="0.25">
      <c r="A4313" s="86"/>
    </row>
    <row r="4314" spans="1:1" x14ac:dyDescent="0.25">
      <c r="A4314" s="86"/>
    </row>
    <row r="4315" spans="1:1" x14ac:dyDescent="0.25">
      <c r="A4315" s="86"/>
    </row>
    <row r="4316" spans="1:1" x14ac:dyDescent="0.25">
      <c r="A4316" s="86"/>
    </row>
    <row r="4317" spans="1:1" x14ac:dyDescent="0.25">
      <c r="A4317" s="86"/>
    </row>
    <row r="4318" spans="1:1" x14ac:dyDescent="0.25">
      <c r="A4318" s="86"/>
    </row>
    <row r="4319" spans="1:1" x14ac:dyDescent="0.25">
      <c r="A4319" s="86"/>
    </row>
    <row r="4320" spans="1:1" x14ac:dyDescent="0.25">
      <c r="A4320" s="86"/>
    </row>
    <row r="4321" spans="1:1" x14ac:dyDescent="0.25">
      <c r="A4321" s="86"/>
    </row>
    <row r="4322" spans="1:1" x14ac:dyDescent="0.25">
      <c r="A4322" s="86"/>
    </row>
    <row r="4323" spans="1:1" x14ac:dyDescent="0.25">
      <c r="A4323" s="86"/>
    </row>
    <row r="4324" spans="1:1" x14ac:dyDescent="0.25">
      <c r="A4324" s="86"/>
    </row>
    <row r="4325" spans="1:1" x14ac:dyDescent="0.25">
      <c r="A4325" s="86"/>
    </row>
    <row r="4326" spans="1:1" x14ac:dyDescent="0.25">
      <c r="A4326" s="86"/>
    </row>
    <row r="4327" spans="1:1" x14ac:dyDescent="0.25">
      <c r="A4327" s="86"/>
    </row>
    <row r="4328" spans="1:1" x14ac:dyDescent="0.25">
      <c r="A4328" s="86"/>
    </row>
    <row r="4329" spans="1:1" x14ac:dyDescent="0.25">
      <c r="A4329" s="86"/>
    </row>
    <row r="4330" spans="1:1" x14ac:dyDescent="0.25">
      <c r="A4330" s="86"/>
    </row>
    <row r="4331" spans="1:1" x14ac:dyDescent="0.25">
      <c r="A4331" s="86"/>
    </row>
    <row r="4332" spans="1:1" x14ac:dyDescent="0.25">
      <c r="A4332" s="86"/>
    </row>
    <row r="4333" spans="1:1" x14ac:dyDescent="0.25">
      <c r="A4333" s="86"/>
    </row>
    <row r="4334" spans="1:1" x14ac:dyDescent="0.25">
      <c r="A4334" s="86"/>
    </row>
    <row r="4335" spans="1:1" x14ac:dyDescent="0.25">
      <c r="A4335" s="86"/>
    </row>
    <row r="4336" spans="1:1" x14ac:dyDescent="0.25">
      <c r="A4336" s="86"/>
    </row>
    <row r="4337" spans="1:1" x14ac:dyDescent="0.25">
      <c r="A4337" s="86"/>
    </row>
    <row r="4338" spans="1:1" x14ac:dyDescent="0.25">
      <c r="A4338" s="86"/>
    </row>
    <row r="4339" spans="1:1" x14ac:dyDescent="0.25">
      <c r="A4339" s="86"/>
    </row>
    <row r="4340" spans="1:1" x14ac:dyDescent="0.25">
      <c r="A4340" s="86"/>
    </row>
    <row r="4341" spans="1:1" x14ac:dyDescent="0.25">
      <c r="A4341" s="86"/>
    </row>
    <row r="4342" spans="1:1" x14ac:dyDescent="0.25">
      <c r="A4342" s="86"/>
    </row>
    <row r="4343" spans="1:1" x14ac:dyDescent="0.25">
      <c r="A4343" s="86"/>
    </row>
    <row r="4344" spans="1:1" x14ac:dyDescent="0.25">
      <c r="A4344" s="86"/>
    </row>
    <row r="4345" spans="1:1" x14ac:dyDescent="0.25">
      <c r="A4345" s="86"/>
    </row>
    <row r="4346" spans="1:1" x14ac:dyDescent="0.25">
      <c r="A4346" s="86"/>
    </row>
    <row r="4347" spans="1:1" x14ac:dyDescent="0.25">
      <c r="A4347" s="86"/>
    </row>
    <row r="4348" spans="1:1" x14ac:dyDescent="0.25">
      <c r="A4348" s="86"/>
    </row>
    <row r="4349" spans="1:1" x14ac:dyDescent="0.25">
      <c r="A4349" s="86"/>
    </row>
    <row r="4350" spans="1:1" x14ac:dyDescent="0.25">
      <c r="A4350" s="86"/>
    </row>
    <row r="4351" spans="1:1" x14ac:dyDescent="0.25">
      <c r="A4351" s="86"/>
    </row>
    <row r="4352" spans="1:1" x14ac:dyDescent="0.25">
      <c r="A4352" s="86"/>
    </row>
    <row r="4353" spans="1:1" x14ac:dyDescent="0.25">
      <c r="A4353" s="86"/>
    </row>
    <row r="4354" spans="1:1" x14ac:dyDescent="0.25">
      <c r="A4354" s="86"/>
    </row>
    <row r="4355" spans="1:1" x14ac:dyDescent="0.25">
      <c r="A4355" s="86"/>
    </row>
    <row r="4356" spans="1:1" x14ac:dyDescent="0.25">
      <c r="A4356" s="86"/>
    </row>
    <row r="4357" spans="1:1" x14ac:dyDescent="0.25">
      <c r="A4357" s="86"/>
    </row>
    <row r="4358" spans="1:1" x14ac:dyDescent="0.25">
      <c r="A4358" s="86"/>
    </row>
    <row r="4359" spans="1:1" x14ac:dyDescent="0.25">
      <c r="A4359" s="86"/>
    </row>
    <row r="4360" spans="1:1" x14ac:dyDescent="0.25">
      <c r="A4360" s="86"/>
    </row>
    <row r="4361" spans="1:1" x14ac:dyDescent="0.25">
      <c r="A4361" s="86"/>
    </row>
    <row r="4362" spans="1:1" x14ac:dyDescent="0.25">
      <c r="A4362" s="86"/>
    </row>
    <row r="4363" spans="1:1" x14ac:dyDescent="0.25">
      <c r="A4363" s="86"/>
    </row>
    <row r="4364" spans="1:1" x14ac:dyDescent="0.25">
      <c r="A4364" s="86"/>
    </row>
    <row r="4365" spans="1:1" x14ac:dyDescent="0.25">
      <c r="A4365" s="86"/>
    </row>
    <row r="4366" spans="1:1" x14ac:dyDescent="0.25">
      <c r="A4366" s="86"/>
    </row>
    <row r="4367" spans="1:1" x14ac:dyDescent="0.25">
      <c r="A4367" s="86"/>
    </row>
    <row r="4368" spans="1:1" x14ac:dyDescent="0.25">
      <c r="A4368" s="86"/>
    </row>
    <row r="4369" spans="1:1" x14ac:dyDescent="0.25">
      <c r="A4369" s="86"/>
    </row>
    <row r="4370" spans="1:1" x14ac:dyDescent="0.25">
      <c r="A4370" s="86"/>
    </row>
    <row r="4371" spans="1:1" x14ac:dyDescent="0.25">
      <c r="A4371" s="86"/>
    </row>
    <row r="4372" spans="1:1" x14ac:dyDescent="0.25">
      <c r="A4372" s="86"/>
    </row>
    <row r="4373" spans="1:1" x14ac:dyDescent="0.25">
      <c r="A4373" s="86"/>
    </row>
    <row r="4374" spans="1:1" x14ac:dyDescent="0.25">
      <c r="A4374" s="86"/>
    </row>
    <row r="4375" spans="1:1" x14ac:dyDescent="0.25">
      <c r="A4375" s="86"/>
    </row>
    <row r="4376" spans="1:1" x14ac:dyDescent="0.25">
      <c r="A4376" s="86"/>
    </row>
    <row r="4377" spans="1:1" x14ac:dyDescent="0.25">
      <c r="A4377" s="86"/>
    </row>
    <row r="4378" spans="1:1" x14ac:dyDescent="0.25">
      <c r="A4378" s="86"/>
    </row>
    <row r="4379" spans="1:1" x14ac:dyDescent="0.25">
      <c r="A4379" s="86"/>
    </row>
    <row r="4380" spans="1:1" x14ac:dyDescent="0.25">
      <c r="A4380" s="86"/>
    </row>
    <row r="4381" spans="1:1" x14ac:dyDescent="0.25">
      <c r="A4381" s="86"/>
    </row>
    <row r="4382" spans="1:1" x14ac:dyDescent="0.25">
      <c r="A4382" s="86"/>
    </row>
    <row r="4383" spans="1:1" x14ac:dyDescent="0.25">
      <c r="A4383" s="86"/>
    </row>
    <row r="4384" spans="1:1" x14ac:dyDescent="0.25">
      <c r="A4384" s="86"/>
    </row>
    <row r="4385" spans="1:1" x14ac:dyDescent="0.25">
      <c r="A4385" s="86"/>
    </row>
    <row r="4386" spans="1:1" x14ac:dyDescent="0.25">
      <c r="A4386" s="86"/>
    </row>
    <row r="4387" spans="1:1" x14ac:dyDescent="0.25">
      <c r="A4387" s="86"/>
    </row>
    <row r="4388" spans="1:1" x14ac:dyDescent="0.25">
      <c r="A4388" s="86"/>
    </row>
    <row r="4389" spans="1:1" x14ac:dyDescent="0.25">
      <c r="A4389" s="86"/>
    </row>
    <row r="4390" spans="1:1" x14ac:dyDescent="0.25">
      <c r="A4390" s="86"/>
    </row>
    <row r="4391" spans="1:1" x14ac:dyDescent="0.25">
      <c r="A4391" s="86"/>
    </row>
    <row r="4392" spans="1:1" x14ac:dyDescent="0.25">
      <c r="A4392" s="86"/>
    </row>
    <row r="4393" spans="1:1" x14ac:dyDescent="0.25">
      <c r="A4393" s="86"/>
    </row>
    <row r="4394" spans="1:1" x14ac:dyDescent="0.25">
      <c r="A4394" s="86"/>
    </row>
    <row r="4395" spans="1:1" x14ac:dyDescent="0.25">
      <c r="A4395" s="86"/>
    </row>
    <row r="4396" spans="1:1" x14ac:dyDescent="0.25">
      <c r="A4396" s="86"/>
    </row>
    <row r="4397" spans="1:1" x14ac:dyDescent="0.25">
      <c r="A4397" s="86"/>
    </row>
    <row r="4398" spans="1:1" x14ac:dyDescent="0.25">
      <c r="A4398" s="86"/>
    </row>
    <row r="4399" spans="1:1" x14ac:dyDescent="0.25">
      <c r="A4399" s="86"/>
    </row>
    <row r="4400" spans="1:1" x14ac:dyDescent="0.25">
      <c r="A4400" s="86"/>
    </row>
    <row r="4401" spans="1:1" x14ac:dyDescent="0.25">
      <c r="A4401" s="86"/>
    </row>
    <row r="4402" spans="1:1" x14ac:dyDescent="0.25">
      <c r="A4402" s="86"/>
    </row>
    <row r="4403" spans="1:1" x14ac:dyDescent="0.25">
      <c r="A4403" s="86"/>
    </row>
    <row r="4404" spans="1:1" x14ac:dyDescent="0.25">
      <c r="A4404" s="86"/>
    </row>
    <row r="4405" spans="1:1" x14ac:dyDescent="0.25">
      <c r="A4405" s="86"/>
    </row>
    <row r="4406" spans="1:1" x14ac:dyDescent="0.25">
      <c r="A4406" s="86"/>
    </row>
    <row r="4407" spans="1:1" x14ac:dyDescent="0.25">
      <c r="A4407" s="86"/>
    </row>
    <row r="4408" spans="1:1" x14ac:dyDescent="0.25">
      <c r="A4408" s="86"/>
    </row>
    <row r="4409" spans="1:1" x14ac:dyDescent="0.25">
      <c r="A4409" s="86"/>
    </row>
    <row r="4410" spans="1:1" x14ac:dyDescent="0.25">
      <c r="A4410" s="86"/>
    </row>
    <row r="4411" spans="1:1" x14ac:dyDescent="0.25">
      <c r="A4411" s="86"/>
    </row>
    <row r="4412" spans="1:1" x14ac:dyDescent="0.25">
      <c r="A4412" s="86"/>
    </row>
    <row r="4413" spans="1:1" x14ac:dyDescent="0.25">
      <c r="A4413" s="86"/>
    </row>
    <row r="4414" spans="1:1" x14ac:dyDescent="0.25">
      <c r="A4414" s="86"/>
    </row>
    <row r="4415" spans="1:1" x14ac:dyDescent="0.25">
      <c r="A4415" s="86"/>
    </row>
    <row r="4416" spans="1:1" x14ac:dyDescent="0.25">
      <c r="A4416" s="86"/>
    </row>
    <row r="4417" spans="1:1" x14ac:dyDescent="0.25">
      <c r="A4417" s="86"/>
    </row>
    <row r="4418" spans="1:1" x14ac:dyDescent="0.25">
      <c r="A4418" s="86"/>
    </row>
    <row r="4419" spans="1:1" x14ac:dyDescent="0.25">
      <c r="A4419" s="86"/>
    </row>
    <row r="4420" spans="1:1" x14ac:dyDescent="0.25">
      <c r="A4420" s="86"/>
    </row>
    <row r="4421" spans="1:1" x14ac:dyDescent="0.25">
      <c r="A4421" s="86"/>
    </row>
    <row r="4422" spans="1:1" x14ac:dyDescent="0.25">
      <c r="A4422" s="86"/>
    </row>
    <row r="4423" spans="1:1" x14ac:dyDescent="0.25">
      <c r="A4423" s="86"/>
    </row>
    <row r="4424" spans="1:1" x14ac:dyDescent="0.25">
      <c r="A4424" s="86"/>
    </row>
    <row r="4425" spans="1:1" x14ac:dyDescent="0.25">
      <c r="A4425" s="86"/>
    </row>
    <row r="4426" spans="1:1" x14ac:dyDescent="0.25">
      <c r="A4426" s="86"/>
    </row>
    <row r="4427" spans="1:1" x14ac:dyDescent="0.25">
      <c r="A4427" s="86"/>
    </row>
    <row r="4428" spans="1:1" x14ac:dyDescent="0.25">
      <c r="A4428" s="86"/>
    </row>
    <row r="4429" spans="1:1" x14ac:dyDescent="0.25">
      <c r="A4429" s="86"/>
    </row>
    <row r="4430" spans="1:1" x14ac:dyDescent="0.25">
      <c r="A4430" s="86"/>
    </row>
    <row r="4431" spans="1:1" x14ac:dyDescent="0.25">
      <c r="A4431" s="86"/>
    </row>
    <row r="4432" spans="1:1" x14ac:dyDescent="0.25">
      <c r="A4432" s="86"/>
    </row>
    <row r="4433" spans="1:1" x14ac:dyDescent="0.25">
      <c r="A4433" s="86"/>
    </row>
    <row r="4434" spans="1:1" x14ac:dyDescent="0.25">
      <c r="A4434" s="86"/>
    </row>
    <row r="4435" spans="1:1" x14ac:dyDescent="0.25">
      <c r="A4435" s="86"/>
    </row>
    <row r="4436" spans="1:1" x14ac:dyDescent="0.25">
      <c r="A4436" s="86"/>
    </row>
    <row r="4437" spans="1:1" x14ac:dyDescent="0.25">
      <c r="A4437" s="86"/>
    </row>
    <row r="4438" spans="1:1" x14ac:dyDescent="0.25">
      <c r="A4438" s="86"/>
    </row>
    <row r="4439" spans="1:1" x14ac:dyDescent="0.25">
      <c r="A4439" s="86"/>
    </row>
    <row r="4440" spans="1:1" x14ac:dyDescent="0.25">
      <c r="A4440" s="86"/>
    </row>
    <row r="4441" spans="1:1" x14ac:dyDescent="0.25">
      <c r="A4441" s="86"/>
    </row>
    <row r="4442" spans="1:1" x14ac:dyDescent="0.25">
      <c r="A4442" s="86"/>
    </row>
    <row r="4443" spans="1:1" x14ac:dyDescent="0.25">
      <c r="A4443" s="86"/>
    </row>
    <row r="4444" spans="1:1" x14ac:dyDescent="0.25">
      <c r="A4444" s="86"/>
    </row>
    <row r="4445" spans="1:1" x14ac:dyDescent="0.25">
      <c r="A4445" s="86"/>
    </row>
    <row r="4446" spans="1:1" x14ac:dyDescent="0.25">
      <c r="A4446" s="86"/>
    </row>
    <row r="4447" spans="1:1" x14ac:dyDescent="0.25">
      <c r="A4447" s="86"/>
    </row>
    <row r="4448" spans="1:1" x14ac:dyDescent="0.25">
      <c r="A4448" s="86"/>
    </row>
    <row r="4449" spans="1:1" x14ac:dyDescent="0.25">
      <c r="A4449" s="86"/>
    </row>
    <row r="4450" spans="1:1" x14ac:dyDescent="0.25">
      <c r="A4450" s="86"/>
    </row>
    <row r="4451" spans="1:1" x14ac:dyDescent="0.25">
      <c r="A4451" s="86"/>
    </row>
    <row r="4452" spans="1:1" x14ac:dyDescent="0.25">
      <c r="A4452" s="86"/>
    </row>
    <row r="4453" spans="1:1" x14ac:dyDescent="0.25">
      <c r="A4453" s="86"/>
    </row>
    <row r="4454" spans="1:1" x14ac:dyDescent="0.25">
      <c r="A4454" s="86"/>
    </row>
    <row r="4455" spans="1:1" x14ac:dyDescent="0.25">
      <c r="A4455" s="86"/>
    </row>
    <row r="4456" spans="1:1" x14ac:dyDescent="0.25">
      <c r="A4456" s="86"/>
    </row>
    <row r="4457" spans="1:1" x14ac:dyDescent="0.25">
      <c r="A4457" s="86"/>
    </row>
    <row r="4458" spans="1:1" x14ac:dyDescent="0.25">
      <c r="A4458" s="86"/>
    </row>
    <row r="4459" spans="1:1" x14ac:dyDescent="0.25">
      <c r="A4459" s="86"/>
    </row>
    <row r="4460" spans="1:1" x14ac:dyDescent="0.25">
      <c r="A4460" s="86"/>
    </row>
    <row r="4461" spans="1:1" x14ac:dyDescent="0.25">
      <c r="A4461" s="86"/>
    </row>
    <row r="4462" spans="1:1" x14ac:dyDescent="0.25">
      <c r="A4462" s="86"/>
    </row>
    <row r="4463" spans="1:1" x14ac:dyDescent="0.25">
      <c r="A4463" s="86"/>
    </row>
    <row r="4464" spans="1:1" x14ac:dyDescent="0.25">
      <c r="A4464" s="86"/>
    </row>
    <row r="4465" spans="1:1" x14ac:dyDescent="0.25">
      <c r="A4465" s="86"/>
    </row>
    <row r="4466" spans="1:1" x14ac:dyDescent="0.25">
      <c r="A4466" s="86"/>
    </row>
    <row r="4467" spans="1:1" x14ac:dyDescent="0.25">
      <c r="A4467" s="86"/>
    </row>
    <row r="4468" spans="1:1" x14ac:dyDescent="0.25">
      <c r="A4468" s="86"/>
    </row>
    <row r="4469" spans="1:1" x14ac:dyDescent="0.25">
      <c r="A4469" s="86"/>
    </row>
    <row r="4470" spans="1:1" x14ac:dyDescent="0.25">
      <c r="A4470" s="86"/>
    </row>
    <row r="4471" spans="1:1" x14ac:dyDescent="0.25">
      <c r="A4471" s="86"/>
    </row>
    <row r="4472" spans="1:1" x14ac:dyDescent="0.25">
      <c r="A4472" s="86"/>
    </row>
    <row r="4473" spans="1:1" x14ac:dyDescent="0.25">
      <c r="A4473" s="86"/>
    </row>
    <row r="4474" spans="1:1" x14ac:dyDescent="0.25">
      <c r="A4474" s="86"/>
    </row>
    <row r="4475" spans="1:1" x14ac:dyDescent="0.25">
      <c r="A4475" s="86"/>
    </row>
    <row r="4476" spans="1:1" x14ac:dyDescent="0.25">
      <c r="A4476" s="86"/>
    </row>
    <row r="4477" spans="1:1" x14ac:dyDescent="0.25">
      <c r="A4477" s="86"/>
    </row>
    <row r="4478" spans="1:1" x14ac:dyDescent="0.25">
      <c r="A4478" s="86"/>
    </row>
    <row r="4479" spans="1:1" x14ac:dyDescent="0.25">
      <c r="A4479" s="86"/>
    </row>
    <row r="4480" spans="1:1" x14ac:dyDescent="0.25">
      <c r="A4480" s="86"/>
    </row>
    <row r="4481" spans="1:1" x14ac:dyDescent="0.25">
      <c r="A4481" s="86"/>
    </row>
    <row r="4482" spans="1:1" x14ac:dyDescent="0.25">
      <c r="A4482" s="86"/>
    </row>
    <row r="4483" spans="1:1" x14ac:dyDescent="0.25">
      <c r="A4483" s="86"/>
    </row>
    <row r="4484" spans="1:1" x14ac:dyDescent="0.25">
      <c r="A4484" s="86"/>
    </row>
    <row r="4485" spans="1:1" x14ac:dyDescent="0.25">
      <c r="A4485" s="86"/>
    </row>
    <row r="4486" spans="1:1" x14ac:dyDescent="0.25">
      <c r="A4486" s="86"/>
    </row>
    <row r="4487" spans="1:1" x14ac:dyDescent="0.25">
      <c r="A4487" s="86"/>
    </row>
    <row r="4488" spans="1:1" x14ac:dyDescent="0.25">
      <c r="A4488" s="86"/>
    </row>
    <row r="4489" spans="1:1" x14ac:dyDescent="0.25">
      <c r="A4489" s="86"/>
    </row>
    <row r="4490" spans="1:1" x14ac:dyDescent="0.25">
      <c r="A4490" s="86"/>
    </row>
    <row r="4491" spans="1:1" x14ac:dyDescent="0.25">
      <c r="A4491" s="86"/>
    </row>
    <row r="4492" spans="1:1" x14ac:dyDescent="0.25">
      <c r="A4492" s="86"/>
    </row>
    <row r="4493" spans="1:1" x14ac:dyDescent="0.25">
      <c r="A4493" s="86"/>
    </row>
    <row r="4494" spans="1:1" x14ac:dyDescent="0.25">
      <c r="A4494" s="86"/>
    </row>
    <row r="4495" spans="1:1" x14ac:dyDescent="0.25">
      <c r="A4495" s="86"/>
    </row>
    <row r="4496" spans="1:1" x14ac:dyDescent="0.25">
      <c r="A4496" s="86"/>
    </row>
    <row r="4497" spans="1:1" x14ac:dyDescent="0.25">
      <c r="A4497" s="86"/>
    </row>
    <row r="4498" spans="1:1" x14ac:dyDescent="0.25">
      <c r="A4498" s="86"/>
    </row>
    <row r="4499" spans="1:1" x14ac:dyDescent="0.25">
      <c r="A4499" s="86"/>
    </row>
    <row r="4500" spans="1:1" x14ac:dyDescent="0.25">
      <c r="A4500" s="86"/>
    </row>
    <row r="4501" spans="1:1" x14ac:dyDescent="0.25">
      <c r="A4501" s="86"/>
    </row>
    <row r="4502" spans="1:1" x14ac:dyDescent="0.25">
      <c r="A4502" s="86"/>
    </row>
    <row r="4503" spans="1:1" x14ac:dyDescent="0.25">
      <c r="A4503" s="86"/>
    </row>
    <row r="4504" spans="1:1" x14ac:dyDescent="0.25">
      <c r="A4504" s="86"/>
    </row>
    <row r="4505" spans="1:1" x14ac:dyDescent="0.25">
      <c r="A4505" s="86"/>
    </row>
    <row r="4506" spans="1:1" x14ac:dyDescent="0.25">
      <c r="A4506" s="86"/>
    </row>
    <row r="4507" spans="1:1" x14ac:dyDescent="0.25">
      <c r="A4507" s="86"/>
    </row>
    <row r="4508" spans="1:1" x14ac:dyDescent="0.25">
      <c r="A4508" s="86"/>
    </row>
    <row r="4509" spans="1:1" x14ac:dyDescent="0.25">
      <c r="A4509" s="86"/>
    </row>
    <row r="4510" spans="1:1" x14ac:dyDescent="0.25">
      <c r="A4510" s="86"/>
    </row>
    <row r="4511" spans="1:1" x14ac:dyDescent="0.25">
      <c r="A4511" s="86"/>
    </row>
    <row r="4512" spans="1:1" x14ac:dyDescent="0.25">
      <c r="A4512" s="86"/>
    </row>
    <row r="4513" spans="1:1" x14ac:dyDescent="0.25">
      <c r="A4513" s="86"/>
    </row>
    <row r="4514" spans="1:1" x14ac:dyDescent="0.25">
      <c r="A4514" s="86"/>
    </row>
    <row r="4515" spans="1:1" x14ac:dyDescent="0.25">
      <c r="A4515" s="86"/>
    </row>
    <row r="4516" spans="1:1" x14ac:dyDescent="0.25">
      <c r="A4516" s="86"/>
    </row>
    <row r="4517" spans="1:1" x14ac:dyDescent="0.25">
      <c r="A4517" s="86"/>
    </row>
    <row r="4518" spans="1:1" x14ac:dyDescent="0.25">
      <c r="A4518" s="86"/>
    </row>
    <row r="4519" spans="1:1" x14ac:dyDescent="0.25">
      <c r="A4519" s="86"/>
    </row>
    <row r="4520" spans="1:1" x14ac:dyDescent="0.25">
      <c r="A4520" s="86"/>
    </row>
    <row r="4521" spans="1:1" x14ac:dyDescent="0.25">
      <c r="A4521" s="86"/>
    </row>
    <row r="4522" spans="1:1" x14ac:dyDescent="0.25">
      <c r="A4522" s="86"/>
    </row>
    <row r="4523" spans="1:1" x14ac:dyDescent="0.25">
      <c r="A4523" s="86"/>
    </row>
    <row r="4524" spans="1:1" x14ac:dyDescent="0.25">
      <c r="A4524" s="86"/>
    </row>
    <row r="4525" spans="1:1" x14ac:dyDescent="0.25">
      <c r="A4525" s="86"/>
    </row>
    <row r="4526" spans="1:1" x14ac:dyDescent="0.25">
      <c r="A4526" s="86"/>
    </row>
    <row r="4527" spans="1:1" x14ac:dyDescent="0.25">
      <c r="A4527" s="86"/>
    </row>
    <row r="4528" spans="1:1" x14ac:dyDescent="0.25">
      <c r="A4528" s="86"/>
    </row>
    <row r="4529" spans="1:1" x14ac:dyDescent="0.25">
      <c r="A4529" s="86"/>
    </row>
    <row r="4530" spans="1:1" x14ac:dyDescent="0.25">
      <c r="A4530" s="86"/>
    </row>
    <row r="4531" spans="1:1" x14ac:dyDescent="0.25">
      <c r="A4531" s="86"/>
    </row>
    <row r="4532" spans="1:1" x14ac:dyDescent="0.25">
      <c r="A4532" s="86"/>
    </row>
    <row r="4533" spans="1:1" x14ac:dyDescent="0.25">
      <c r="A4533" s="86"/>
    </row>
    <row r="4534" spans="1:1" x14ac:dyDescent="0.25">
      <c r="A4534" s="86"/>
    </row>
    <row r="4535" spans="1:1" x14ac:dyDescent="0.25">
      <c r="A4535" s="86"/>
    </row>
    <row r="4536" spans="1:1" x14ac:dyDescent="0.25">
      <c r="A4536" s="86"/>
    </row>
    <row r="4537" spans="1:1" x14ac:dyDescent="0.25">
      <c r="A4537" s="86"/>
    </row>
    <row r="4538" spans="1:1" x14ac:dyDescent="0.25">
      <c r="A4538" s="86"/>
    </row>
    <row r="4539" spans="1:1" x14ac:dyDescent="0.25">
      <c r="A4539" s="86"/>
    </row>
    <row r="4540" spans="1:1" x14ac:dyDescent="0.25">
      <c r="A4540" s="86"/>
    </row>
    <row r="4541" spans="1:1" x14ac:dyDescent="0.25">
      <c r="A4541" s="86"/>
    </row>
    <row r="4542" spans="1:1" x14ac:dyDescent="0.25">
      <c r="A4542" s="86"/>
    </row>
    <row r="4543" spans="1:1" x14ac:dyDescent="0.25">
      <c r="A4543" s="86"/>
    </row>
    <row r="4544" spans="1:1" x14ac:dyDescent="0.25">
      <c r="A4544" s="86"/>
    </row>
    <row r="4545" spans="1:1" x14ac:dyDescent="0.25">
      <c r="A4545" s="86"/>
    </row>
    <row r="4546" spans="1:1" x14ac:dyDescent="0.25">
      <c r="A4546" s="86"/>
    </row>
    <row r="4547" spans="1:1" x14ac:dyDescent="0.25">
      <c r="A4547" s="86"/>
    </row>
    <row r="4548" spans="1:1" x14ac:dyDescent="0.25">
      <c r="A4548" s="86"/>
    </row>
    <row r="4549" spans="1:1" x14ac:dyDescent="0.25">
      <c r="A4549" s="86"/>
    </row>
    <row r="4550" spans="1:1" x14ac:dyDescent="0.25">
      <c r="A4550" s="86"/>
    </row>
    <row r="4551" spans="1:1" x14ac:dyDescent="0.25">
      <c r="A4551" s="86"/>
    </row>
    <row r="4552" spans="1:1" x14ac:dyDescent="0.25">
      <c r="A4552" s="86"/>
    </row>
    <row r="4553" spans="1:1" x14ac:dyDescent="0.25">
      <c r="A4553" s="86"/>
    </row>
    <row r="4554" spans="1:1" x14ac:dyDescent="0.25">
      <c r="A4554" s="86"/>
    </row>
    <row r="4555" spans="1:1" x14ac:dyDescent="0.25">
      <c r="A4555" s="86"/>
    </row>
    <row r="4556" spans="1:1" x14ac:dyDescent="0.25">
      <c r="A4556" s="86"/>
    </row>
    <row r="4557" spans="1:1" x14ac:dyDescent="0.25">
      <c r="A4557" s="86"/>
    </row>
    <row r="4558" spans="1:1" x14ac:dyDescent="0.25">
      <c r="A4558" s="86"/>
    </row>
    <row r="4559" spans="1:1" x14ac:dyDescent="0.25">
      <c r="A4559" s="86"/>
    </row>
    <row r="4560" spans="1:1" x14ac:dyDescent="0.25">
      <c r="A4560" s="86"/>
    </row>
    <row r="4561" spans="1:1" x14ac:dyDescent="0.25">
      <c r="A4561" s="86"/>
    </row>
    <row r="4562" spans="1:1" x14ac:dyDescent="0.25">
      <c r="A4562" s="86"/>
    </row>
    <row r="4563" spans="1:1" x14ac:dyDescent="0.25">
      <c r="A4563" s="86"/>
    </row>
    <row r="4564" spans="1:1" x14ac:dyDescent="0.25">
      <c r="A4564" s="86"/>
    </row>
    <row r="4565" spans="1:1" x14ac:dyDescent="0.25">
      <c r="A4565" s="86"/>
    </row>
    <row r="4566" spans="1:1" x14ac:dyDescent="0.25">
      <c r="A4566" s="86"/>
    </row>
    <row r="4567" spans="1:1" x14ac:dyDescent="0.25">
      <c r="A4567" s="86"/>
    </row>
    <row r="4568" spans="1:1" x14ac:dyDescent="0.25">
      <c r="A4568" s="86"/>
    </row>
    <row r="4569" spans="1:1" x14ac:dyDescent="0.25">
      <c r="A4569" s="86"/>
    </row>
    <row r="4570" spans="1:1" x14ac:dyDescent="0.25">
      <c r="A4570" s="86"/>
    </row>
    <row r="4571" spans="1:1" x14ac:dyDescent="0.25">
      <c r="A4571" s="86"/>
    </row>
    <row r="4572" spans="1:1" x14ac:dyDescent="0.25">
      <c r="A4572" s="86"/>
    </row>
    <row r="4573" spans="1:1" x14ac:dyDescent="0.25">
      <c r="A4573" s="86"/>
    </row>
    <row r="4574" spans="1:1" x14ac:dyDescent="0.25">
      <c r="A4574" s="86"/>
    </row>
    <row r="4575" spans="1:1" x14ac:dyDescent="0.25">
      <c r="A4575" s="86"/>
    </row>
    <row r="4576" spans="1:1" x14ac:dyDescent="0.25">
      <c r="A4576" s="86"/>
    </row>
    <row r="4577" spans="1:1" x14ac:dyDescent="0.25">
      <c r="A4577" s="86"/>
    </row>
    <row r="4578" spans="1:1" x14ac:dyDescent="0.25">
      <c r="A4578" s="86"/>
    </row>
    <row r="4579" spans="1:1" x14ac:dyDescent="0.25">
      <c r="A4579" s="86"/>
    </row>
    <row r="4580" spans="1:1" x14ac:dyDescent="0.25">
      <c r="A4580" s="86"/>
    </row>
    <row r="4581" spans="1:1" x14ac:dyDescent="0.25">
      <c r="A4581" s="86"/>
    </row>
    <row r="4582" spans="1:1" x14ac:dyDescent="0.25">
      <c r="A4582" s="86"/>
    </row>
    <row r="4583" spans="1:1" x14ac:dyDescent="0.25">
      <c r="A4583" s="86"/>
    </row>
    <row r="4584" spans="1:1" x14ac:dyDescent="0.25">
      <c r="A4584" s="86"/>
    </row>
    <row r="4585" spans="1:1" x14ac:dyDescent="0.25">
      <c r="A4585" s="86"/>
    </row>
    <row r="4586" spans="1:1" x14ac:dyDescent="0.25">
      <c r="A4586" s="86"/>
    </row>
    <row r="4587" spans="1:1" x14ac:dyDescent="0.25">
      <c r="A4587" s="86"/>
    </row>
    <row r="4588" spans="1:1" x14ac:dyDescent="0.25">
      <c r="A4588" s="86"/>
    </row>
    <row r="4589" spans="1:1" x14ac:dyDescent="0.25">
      <c r="A4589" s="86"/>
    </row>
    <row r="4590" spans="1:1" x14ac:dyDescent="0.25">
      <c r="A4590" s="86"/>
    </row>
    <row r="4591" spans="1:1" x14ac:dyDescent="0.25">
      <c r="A4591" s="86"/>
    </row>
    <row r="4592" spans="1:1" x14ac:dyDescent="0.25">
      <c r="A4592" s="86"/>
    </row>
    <row r="4593" spans="1:1" x14ac:dyDescent="0.25">
      <c r="A4593" s="86"/>
    </row>
    <row r="4594" spans="1:1" x14ac:dyDescent="0.25">
      <c r="A4594" s="86"/>
    </row>
    <row r="4595" spans="1:1" x14ac:dyDescent="0.25">
      <c r="A4595" s="86"/>
    </row>
    <row r="4596" spans="1:1" x14ac:dyDescent="0.25">
      <c r="A4596" s="86"/>
    </row>
    <row r="4597" spans="1:1" x14ac:dyDescent="0.25">
      <c r="A4597" s="86"/>
    </row>
    <row r="4598" spans="1:1" x14ac:dyDescent="0.25">
      <c r="A4598" s="86"/>
    </row>
    <row r="4599" spans="1:1" x14ac:dyDescent="0.25">
      <c r="A4599" s="86"/>
    </row>
    <row r="4600" spans="1:1" x14ac:dyDescent="0.25">
      <c r="A4600" s="86"/>
    </row>
    <row r="4601" spans="1:1" x14ac:dyDescent="0.25">
      <c r="A4601" s="86"/>
    </row>
    <row r="4602" spans="1:1" x14ac:dyDescent="0.25">
      <c r="A4602" s="86"/>
    </row>
    <row r="4603" spans="1:1" x14ac:dyDescent="0.25">
      <c r="A4603" s="86"/>
    </row>
    <row r="4604" spans="1:1" x14ac:dyDescent="0.25">
      <c r="A4604" s="86"/>
    </row>
    <row r="4605" spans="1:1" x14ac:dyDescent="0.25">
      <c r="A4605" s="86"/>
    </row>
    <row r="4606" spans="1:1" x14ac:dyDescent="0.25">
      <c r="A4606" s="86"/>
    </row>
    <row r="4607" spans="1:1" x14ac:dyDescent="0.25">
      <c r="A4607" s="86"/>
    </row>
    <row r="4608" spans="1:1" x14ac:dyDescent="0.25">
      <c r="A4608" s="86"/>
    </row>
    <row r="4609" spans="1:1" x14ac:dyDescent="0.25">
      <c r="A4609" s="86"/>
    </row>
    <row r="4610" spans="1:1" x14ac:dyDescent="0.25">
      <c r="A4610" s="86"/>
    </row>
    <row r="4611" spans="1:1" x14ac:dyDescent="0.25">
      <c r="A4611" s="86"/>
    </row>
    <row r="4612" spans="1:1" x14ac:dyDescent="0.25">
      <c r="A4612" s="86"/>
    </row>
    <row r="4613" spans="1:1" x14ac:dyDescent="0.25">
      <c r="A4613" s="86"/>
    </row>
    <row r="4614" spans="1:1" x14ac:dyDescent="0.25">
      <c r="A4614" s="86"/>
    </row>
    <row r="4615" spans="1:1" x14ac:dyDescent="0.25">
      <c r="A4615" s="86"/>
    </row>
    <row r="4616" spans="1:1" x14ac:dyDescent="0.25">
      <c r="A4616" s="86"/>
    </row>
    <row r="4617" spans="1:1" x14ac:dyDescent="0.25">
      <c r="A4617" s="86"/>
    </row>
    <row r="4618" spans="1:1" x14ac:dyDescent="0.25">
      <c r="A4618" s="86"/>
    </row>
    <row r="4619" spans="1:1" x14ac:dyDescent="0.25">
      <c r="A4619" s="86"/>
    </row>
    <row r="4620" spans="1:1" x14ac:dyDescent="0.25">
      <c r="A4620" s="86"/>
    </row>
    <row r="4621" spans="1:1" x14ac:dyDescent="0.25">
      <c r="A4621" s="86"/>
    </row>
    <row r="4622" spans="1:1" x14ac:dyDescent="0.25">
      <c r="A4622" s="86"/>
    </row>
    <row r="4623" spans="1:1" x14ac:dyDescent="0.25">
      <c r="A4623" s="86"/>
    </row>
    <row r="4624" spans="1:1" x14ac:dyDescent="0.25">
      <c r="A4624" s="86"/>
    </row>
    <row r="4625" spans="1:1" x14ac:dyDescent="0.25">
      <c r="A4625" s="86"/>
    </row>
    <row r="4626" spans="1:1" x14ac:dyDescent="0.25">
      <c r="A4626" s="86"/>
    </row>
    <row r="4627" spans="1:1" x14ac:dyDescent="0.25">
      <c r="A4627" s="86"/>
    </row>
    <row r="4628" spans="1:1" x14ac:dyDescent="0.25">
      <c r="A4628" s="86"/>
    </row>
    <row r="4629" spans="1:1" x14ac:dyDescent="0.25">
      <c r="A4629" s="86"/>
    </row>
    <row r="4630" spans="1:1" x14ac:dyDescent="0.25">
      <c r="A4630" s="86"/>
    </row>
    <row r="4631" spans="1:1" x14ac:dyDescent="0.25">
      <c r="A4631" s="86"/>
    </row>
    <row r="4632" spans="1:1" x14ac:dyDescent="0.25">
      <c r="A4632" s="86"/>
    </row>
    <row r="4633" spans="1:1" x14ac:dyDescent="0.25">
      <c r="A4633" s="86"/>
    </row>
    <row r="4634" spans="1:1" x14ac:dyDescent="0.25">
      <c r="A4634" s="86"/>
    </row>
    <row r="4635" spans="1:1" x14ac:dyDescent="0.25">
      <c r="A4635" s="86"/>
    </row>
    <row r="4636" spans="1:1" x14ac:dyDescent="0.25">
      <c r="A4636" s="86"/>
    </row>
    <row r="4637" spans="1:1" x14ac:dyDescent="0.25">
      <c r="A4637" s="86"/>
    </row>
    <row r="4638" spans="1:1" x14ac:dyDescent="0.25">
      <c r="A4638" s="86"/>
    </row>
    <row r="4639" spans="1:1" x14ac:dyDescent="0.25">
      <c r="A4639" s="86"/>
    </row>
    <row r="4640" spans="1:1" x14ac:dyDescent="0.25">
      <c r="A4640" s="86"/>
    </row>
    <row r="4641" spans="1:1" x14ac:dyDescent="0.25">
      <c r="A4641" s="86"/>
    </row>
    <row r="4642" spans="1:1" x14ac:dyDescent="0.25">
      <c r="A4642" s="86"/>
    </row>
    <row r="4643" spans="1:1" x14ac:dyDescent="0.25">
      <c r="A4643" s="86"/>
    </row>
    <row r="4644" spans="1:1" x14ac:dyDescent="0.25">
      <c r="A4644" s="86"/>
    </row>
    <row r="4645" spans="1:1" x14ac:dyDescent="0.25">
      <c r="A4645" s="86"/>
    </row>
    <row r="4646" spans="1:1" x14ac:dyDescent="0.25">
      <c r="A4646" s="86"/>
    </row>
    <row r="4647" spans="1:1" x14ac:dyDescent="0.25">
      <c r="A4647" s="86"/>
    </row>
    <row r="4648" spans="1:1" x14ac:dyDescent="0.25">
      <c r="A4648" s="86"/>
    </row>
    <row r="4649" spans="1:1" x14ac:dyDescent="0.25">
      <c r="A4649" s="86"/>
    </row>
    <row r="4650" spans="1:1" x14ac:dyDescent="0.25">
      <c r="A4650" s="86"/>
    </row>
    <row r="4651" spans="1:1" x14ac:dyDescent="0.25">
      <c r="A4651" s="86"/>
    </row>
    <row r="4652" spans="1:1" x14ac:dyDescent="0.25">
      <c r="A4652" s="86"/>
    </row>
    <row r="4653" spans="1:1" x14ac:dyDescent="0.25">
      <c r="A4653" s="86"/>
    </row>
    <row r="4654" spans="1:1" x14ac:dyDescent="0.25">
      <c r="A4654" s="86"/>
    </row>
    <row r="4655" spans="1:1" x14ac:dyDescent="0.25">
      <c r="A4655" s="86"/>
    </row>
    <row r="4656" spans="1:1" x14ac:dyDescent="0.25">
      <c r="A4656" s="86"/>
    </row>
    <row r="4657" spans="1:1" x14ac:dyDescent="0.25">
      <c r="A4657" s="86"/>
    </row>
    <row r="4658" spans="1:1" x14ac:dyDescent="0.25">
      <c r="A4658" s="86"/>
    </row>
    <row r="4659" spans="1:1" x14ac:dyDescent="0.25">
      <c r="A4659" s="86"/>
    </row>
    <row r="4660" spans="1:1" x14ac:dyDescent="0.25">
      <c r="A4660" s="86"/>
    </row>
    <row r="4661" spans="1:1" x14ac:dyDescent="0.25">
      <c r="A4661" s="86"/>
    </row>
    <row r="4662" spans="1:1" x14ac:dyDescent="0.25">
      <c r="A4662" s="86"/>
    </row>
    <row r="4663" spans="1:1" x14ac:dyDescent="0.25">
      <c r="A4663" s="86"/>
    </row>
    <row r="4664" spans="1:1" x14ac:dyDescent="0.25">
      <c r="A4664" s="86"/>
    </row>
    <row r="4665" spans="1:1" x14ac:dyDescent="0.25">
      <c r="A4665" s="86"/>
    </row>
    <row r="4666" spans="1:1" x14ac:dyDescent="0.25">
      <c r="A4666" s="86"/>
    </row>
    <row r="4667" spans="1:1" x14ac:dyDescent="0.25">
      <c r="A4667" s="86"/>
    </row>
    <row r="4668" spans="1:1" x14ac:dyDescent="0.25">
      <c r="A4668" s="86"/>
    </row>
    <row r="4669" spans="1:1" x14ac:dyDescent="0.25">
      <c r="A4669" s="86"/>
    </row>
    <row r="4670" spans="1:1" x14ac:dyDescent="0.25">
      <c r="A4670" s="86"/>
    </row>
    <row r="4671" spans="1:1" x14ac:dyDescent="0.25">
      <c r="A4671" s="86"/>
    </row>
    <row r="4672" spans="1:1" x14ac:dyDescent="0.25">
      <c r="A4672" s="86"/>
    </row>
    <row r="4673" spans="1:1" x14ac:dyDescent="0.25">
      <c r="A4673" s="86"/>
    </row>
    <row r="4674" spans="1:1" x14ac:dyDescent="0.25">
      <c r="A4674" s="86"/>
    </row>
    <row r="4675" spans="1:1" x14ac:dyDescent="0.25">
      <c r="A4675" s="86"/>
    </row>
    <row r="4676" spans="1:1" x14ac:dyDescent="0.25">
      <c r="A4676" s="86"/>
    </row>
    <row r="4677" spans="1:1" x14ac:dyDescent="0.25">
      <c r="A4677" s="86"/>
    </row>
    <row r="4678" spans="1:1" x14ac:dyDescent="0.25">
      <c r="A4678" s="86"/>
    </row>
    <row r="4679" spans="1:1" x14ac:dyDescent="0.25">
      <c r="A4679" s="86"/>
    </row>
    <row r="4680" spans="1:1" x14ac:dyDescent="0.25">
      <c r="A4680" s="86"/>
    </row>
    <row r="4681" spans="1:1" x14ac:dyDescent="0.25">
      <c r="A4681" s="86"/>
    </row>
    <row r="4682" spans="1:1" x14ac:dyDescent="0.25">
      <c r="A4682" s="86"/>
    </row>
    <row r="4683" spans="1:1" x14ac:dyDescent="0.25">
      <c r="A4683" s="86"/>
    </row>
    <row r="4684" spans="1:1" x14ac:dyDescent="0.25">
      <c r="A4684" s="86"/>
    </row>
    <row r="4685" spans="1:1" x14ac:dyDescent="0.25">
      <c r="A4685" s="86"/>
    </row>
    <row r="4686" spans="1:1" x14ac:dyDescent="0.25">
      <c r="A4686" s="86"/>
    </row>
    <row r="4687" spans="1:1" x14ac:dyDescent="0.25">
      <c r="A4687" s="86"/>
    </row>
    <row r="4688" spans="1:1" x14ac:dyDescent="0.25">
      <c r="A4688" s="86"/>
    </row>
    <row r="4689" spans="1:1" x14ac:dyDescent="0.25">
      <c r="A4689" s="86"/>
    </row>
    <row r="4690" spans="1:1" x14ac:dyDescent="0.25">
      <c r="A4690" s="86"/>
    </row>
    <row r="4691" spans="1:1" x14ac:dyDescent="0.25">
      <c r="A4691" s="86"/>
    </row>
    <row r="4692" spans="1:1" x14ac:dyDescent="0.25">
      <c r="A4692" s="86"/>
    </row>
    <row r="4693" spans="1:1" x14ac:dyDescent="0.25">
      <c r="A4693" s="86"/>
    </row>
    <row r="4694" spans="1:1" x14ac:dyDescent="0.25">
      <c r="A4694" s="86"/>
    </row>
    <row r="4695" spans="1:1" x14ac:dyDescent="0.25">
      <c r="A4695" s="86"/>
    </row>
    <row r="4696" spans="1:1" x14ac:dyDescent="0.25">
      <c r="A4696" s="86"/>
    </row>
    <row r="4697" spans="1:1" x14ac:dyDescent="0.25">
      <c r="A4697" s="86"/>
    </row>
    <row r="4698" spans="1:1" x14ac:dyDescent="0.25">
      <c r="A4698" s="86"/>
    </row>
    <row r="4699" spans="1:1" x14ac:dyDescent="0.25">
      <c r="A4699" s="86"/>
    </row>
    <row r="4700" spans="1:1" x14ac:dyDescent="0.25">
      <c r="A4700" s="86"/>
    </row>
    <row r="4701" spans="1:1" x14ac:dyDescent="0.25">
      <c r="A4701" s="86"/>
    </row>
    <row r="4702" spans="1:1" x14ac:dyDescent="0.25">
      <c r="A4702" s="86"/>
    </row>
    <row r="4703" spans="1:1" x14ac:dyDescent="0.25">
      <c r="A4703" s="86"/>
    </row>
    <row r="4704" spans="1:1" x14ac:dyDescent="0.25">
      <c r="A4704" s="86"/>
    </row>
    <row r="4705" spans="1:1" x14ac:dyDescent="0.25">
      <c r="A4705" s="86"/>
    </row>
    <row r="4706" spans="1:1" x14ac:dyDescent="0.25">
      <c r="A4706" s="86"/>
    </row>
    <row r="4707" spans="1:1" x14ac:dyDescent="0.25">
      <c r="A4707" s="86"/>
    </row>
    <row r="4708" spans="1:1" x14ac:dyDescent="0.25">
      <c r="A4708" s="86"/>
    </row>
    <row r="4709" spans="1:1" x14ac:dyDescent="0.25">
      <c r="A4709" s="86"/>
    </row>
    <row r="4710" spans="1:1" x14ac:dyDescent="0.25">
      <c r="A4710" s="86"/>
    </row>
    <row r="4711" spans="1:1" x14ac:dyDescent="0.25">
      <c r="A4711" s="86"/>
    </row>
    <row r="4712" spans="1:1" x14ac:dyDescent="0.25">
      <c r="A4712" s="86"/>
    </row>
    <row r="4713" spans="1:1" x14ac:dyDescent="0.25">
      <c r="A4713" s="86"/>
    </row>
    <row r="4714" spans="1:1" x14ac:dyDescent="0.25">
      <c r="A4714" s="86"/>
    </row>
    <row r="4715" spans="1:1" x14ac:dyDescent="0.25">
      <c r="A4715" s="86"/>
    </row>
    <row r="4716" spans="1:1" x14ac:dyDescent="0.25">
      <c r="A4716" s="86"/>
    </row>
    <row r="4717" spans="1:1" x14ac:dyDescent="0.25">
      <c r="A4717" s="86"/>
    </row>
    <row r="4718" spans="1:1" x14ac:dyDescent="0.25">
      <c r="A4718" s="86"/>
    </row>
    <row r="4719" spans="1:1" x14ac:dyDescent="0.25">
      <c r="A4719" s="86"/>
    </row>
    <row r="4720" spans="1:1" x14ac:dyDescent="0.25">
      <c r="A4720" s="86"/>
    </row>
    <row r="4721" spans="1:1" x14ac:dyDescent="0.25">
      <c r="A4721" s="86"/>
    </row>
    <row r="4722" spans="1:1" x14ac:dyDescent="0.25">
      <c r="A4722" s="86"/>
    </row>
    <row r="4723" spans="1:1" x14ac:dyDescent="0.25">
      <c r="A4723" s="86"/>
    </row>
    <row r="4724" spans="1:1" x14ac:dyDescent="0.25">
      <c r="A4724" s="86"/>
    </row>
    <row r="4725" spans="1:1" x14ac:dyDescent="0.25">
      <c r="A4725" s="86"/>
    </row>
    <row r="4726" spans="1:1" x14ac:dyDescent="0.25">
      <c r="A4726" s="86"/>
    </row>
    <row r="4727" spans="1:1" x14ac:dyDescent="0.25">
      <c r="A4727" s="86"/>
    </row>
    <row r="4728" spans="1:1" x14ac:dyDescent="0.25">
      <c r="A4728" s="86"/>
    </row>
    <row r="4729" spans="1:1" x14ac:dyDescent="0.25">
      <c r="A4729" s="86"/>
    </row>
    <row r="4730" spans="1:1" x14ac:dyDescent="0.25">
      <c r="A4730" s="86"/>
    </row>
    <row r="4731" spans="1:1" x14ac:dyDescent="0.25">
      <c r="A4731" s="86"/>
    </row>
    <row r="4732" spans="1:1" x14ac:dyDescent="0.25">
      <c r="A4732" s="86"/>
    </row>
    <row r="4733" spans="1:1" x14ac:dyDescent="0.25">
      <c r="A4733" s="86"/>
    </row>
    <row r="4734" spans="1:1" x14ac:dyDescent="0.25">
      <c r="A4734" s="86"/>
    </row>
    <row r="4735" spans="1:1" x14ac:dyDescent="0.25">
      <c r="A4735" s="86"/>
    </row>
    <row r="4736" spans="1:1" x14ac:dyDescent="0.25">
      <c r="A4736" s="86"/>
    </row>
    <row r="4737" spans="1:1" x14ac:dyDescent="0.25">
      <c r="A4737" s="86"/>
    </row>
    <row r="4738" spans="1:1" x14ac:dyDescent="0.25">
      <c r="A4738" s="86"/>
    </row>
    <row r="4739" spans="1:1" x14ac:dyDescent="0.25">
      <c r="A4739" s="86"/>
    </row>
    <row r="4740" spans="1:1" x14ac:dyDescent="0.25">
      <c r="A4740" s="86"/>
    </row>
    <row r="4741" spans="1:1" x14ac:dyDescent="0.25">
      <c r="A4741" s="86"/>
    </row>
    <row r="4742" spans="1:1" x14ac:dyDescent="0.25">
      <c r="A4742" s="86"/>
    </row>
    <row r="4743" spans="1:1" x14ac:dyDescent="0.25">
      <c r="A4743" s="86"/>
    </row>
    <row r="4744" spans="1:1" x14ac:dyDescent="0.25">
      <c r="A4744" s="86"/>
    </row>
    <row r="4745" spans="1:1" x14ac:dyDescent="0.25">
      <c r="A4745" s="86"/>
    </row>
    <row r="4746" spans="1:1" x14ac:dyDescent="0.25">
      <c r="A4746" s="86"/>
    </row>
    <row r="4747" spans="1:1" x14ac:dyDescent="0.25">
      <c r="A4747" s="86"/>
    </row>
    <row r="4748" spans="1:1" x14ac:dyDescent="0.25">
      <c r="A4748" s="86"/>
    </row>
    <row r="4749" spans="1:1" x14ac:dyDescent="0.25">
      <c r="A4749" s="86"/>
    </row>
    <row r="4750" spans="1:1" x14ac:dyDescent="0.25">
      <c r="A4750" s="86"/>
    </row>
    <row r="4751" spans="1:1" x14ac:dyDescent="0.25">
      <c r="A4751" s="86"/>
    </row>
    <row r="4752" spans="1:1" x14ac:dyDescent="0.25">
      <c r="A4752" s="86"/>
    </row>
    <row r="4753" spans="1:1" x14ac:dyDescent="0.25">
      <c r="A4753" s="86"/>
    </row>
    <row r="4754" spans="1:1" x14ac:dyDescent="0.25">
      <c r="A4754" s="86"/>
    </row>
    <row r="4755" spans="1:1" x14ac:dyDescent="0.25">
      <c r="A4755" s="86"/>
    </row>
    <row r="4756" spans="1:1" x14ac:dyDescent="0.25">
      <c r="A4756" s="86"/>
    </row>
    <row r="4757" spans="1:1" x14ac:dyDescent="0.25">
      <c r="A4757" s="86"/>
    </row>
    <row r="4758" spans="1:1" x14ac:dyDescent="0.25">
      <c r="A4758" s="86"/>
    </row>
    <row r="4759" spans="1:1" x14ac:dyDescent="0.25">
      <c r="A4759" s="86"/>
    </row>
    <row r="4760" spans="1:1" x14ac:dyDescent="0.25">
      <c r="A4760" s="86"/>
    </row>
    <row r="4761" spans="1:1" x14ac:dyDescent="0.25">
      <c r="A4761" s="86"/>
    </row>
    <row r="4762" spans="1:1" x14ac:dyDescent="0.25">
      <c r="A4762" s="86"/>
    </row>
    <row r="4763" spans="1:1" x14ac:dyDescent="0.25">
      <c r="A4763" s="86"/>
    </row>
    <row r="4764" spans="1:1" x14ac:dyDescent="0.25">
      <c r="A4764" s="86"/>
    </row>
    <row r="4765" spans="1:1" x14ac:dyDescent="0.25">
      <c r="A4765" s="86"/>
    </row>
    <row r="4766" spans="1:1" x14ac:dyDescent="0.25">
      <c r="A4766" s="86"/>
    </row>
    <row r="4767" spans="1:1" x14ac:dyDescent="0.25">
      <c r="A4767" s="86"/>
    </row>
    <row r="4768" spans="1:1" x14ac:dyDescent="0.25">
      <c r="A4768" s="86"/>
    </row>
    <row r="4769" spans="1:1" x14ac:dyDescent="0.25">
      <c r="A4769" s="86"/>
    </row>
    <row r="4770" spans="1:1" x14ac:dyDescent="0.25">
      <c r="A4770" s="86"/>
    </row>
    <row r="4771" spans="1:1" x14ac:dyDescent="0.25">
      <c r="A4771" s="86"/>
    </row>
    <row r="4772" spans="1:1" x14ac:dyDescent="0.25">
      <c r="A4772" s="86"/>
    </row>
    <row r="4773" spans="1:1" x14ac:dyDescent="0.25">
      <c r="A4773" s="86"/>
    </row>
    <row r="4774" spans="1:1" x14ac:dyDescent="0.25">
      <c r="A4774" s="86"/>
    </row>
    <row r="4775" spans="1:1" x14ac:dyDescent="0.25">
      <c r="A4775" s="86"/>
    </row>
    <row r="4776" spans="1:1" x14ac:dyDescent="0.25">
      <c r="A4776" s="86"/>
    </row>
    <row r="4777" spans="1:1" x14ac:dyDescent="0.25">
      <c r="A4777" s="86"/>
    </row>
    <row r="4778" spans="1:1" x14ac:dyDescent="0.25">
      <c r="A4778" s="86"/>
    </row>
    <row r="4779" spans="1:1" x14ac:dyDescent="0.25">
      <c r="A4779" s="86"/>
    </row>
    <row r="4780" spans="1:1" x14ac:dyDescent="0.25">
      <c r="A4780" s="86"/>
    </row>
    <row r="4781" spans="1:1" x14ac:dyDescent="0.25">
      <c r="A4781" s="86"/>
    </row>
    <row r="4782" spans="1:1" x14ac:dyDescent="0.25">
      <c r="A4782" s="86"/>
    </row>
    <row r="4783" spans="1:1" x14ac:dyDescent="0.25">
      <c r="A4783" s="86"/>
    </row>
    <row r="4784" spans="1:1" x14ac:dyDescent="0.25">
      <c r="A4784" s="86"/>
    </row>
    <row r="4785" spans="1:1" x14ac:dyDescent="0.25">
      <c r="A4785" s="86"/>
    </row>
    <row r="4786" spans="1:1" x14ac:dyDescent="0.25">
      <c r="A4786" s="86"/>
    </row>
    <row r="4787" spans="1:1" x14ac:dyDescent="0.25">
      <c r="A4787" s="86"/>
    </row>
    <row r="4788" spans="1:1" x14ac:dyDescent="0.25">
      <c r="A4788" s="86"/>
    </row>
    <row r="4789" spans="1:1" x14ac:dyDescent="0.25">
      <c r="A4789" s="86"/>
    </row>
    <row r="4790" spans="1:1" x14ac:dyDescent="0.25">
      <c r="A4790" s="86"/>
    </row>
    <row r="4791" spans="1:1" x14ac:dyDescent="0.25">
      <c r="A4791" s="86"/>
    </row>
    <row r="4792" spans="1:1" x14ac:dyDescent="0.25">
      <c r="A4792" s="86"/>
    </row>
    <row r="4793" spans="1:1" x14ac:dyDescent="0.25">
      <c r="A4793" s="86"/>
    </row>
    <row r="4794" spans="1:1" x14ac:dyDescent="0.25">
      <c r="A4794" s="86"/>
    </row>
    <row r="4795" spans="1:1" x14ac:dyDescent="0.25">
      <c r="A4795" s="86"/>
    </row>
    <row r="4796" spans="1:1" x14ac:dyDescent="0.25">
      <c r="A4796" s="86"/>
    </row>
    <row r="4797" spans="1:1" x14ac:dyDescent="0.25">
      <c r="A4797" s="86"/>
    </row>
    <row r="4798" spans="1:1" x14ac:dyDescent="0.25">
      <c r="A4798" s="86"/>
    </row>
    <row r="4799" spans="1:1" x14ac:dyDescent="0.25">
      <c r="A4799" s="86"/>
    </row>
    <row r="4800" spans="1:1" x14ac:dyDescent="0.25">
      <c r="A4800" s="86"/>
    </row>
    <row r="4801" spans="1:1" x14ac:dyDescent="0.25">
      <c r="A4801" s="86"/>
    </row>
    <row r="4802" spans="1:1" x14ac:dyDescent="0.25">
      <c r="A4802" s="86"/>
    </row>
    <row r="4803" spans="1:1" x14ac:dyDescent="0.25">
      <c r="A4803" s="86"/>
    </row>
    <row r="4804" spans="1:1" x14ac:dyDescent="0.25">
      <c r="A4804" s="86"/>
    </row>
    <row r="4805" spans="1:1" x14ac:dyDescent="0.25">
      <c r="A4805" s="86"/>
    </row>
    <row r="4806" spans="1:1" x14ac:dyDescent="0.25">
      <c r="A4806" s="86"/>
    </row>
    <row r="4807" spans="1:1" x14ac:dyDescent="0.25">
      <c r="A4807" s="86"/>
    </row>
    <row r="4808" spans="1:1" x14ac:dyDescent="0.25">
      <c r="A4808" s="86"/>
    </row>
    <row r="4809" spans="1:1" x14ac:dyDescent="0.25">
      <c r="A4809" s="86"/>
    </row>
    <row r="4810" spans="1:1" x14ac:dyDescent="0.25">
      <c r="A4810" s="86"/>
    </row>
    <row r="4811" spans="1:1" x14ac:dyDescent="0.25">
      <c r="A4811" s="86"/>
    </row>
    <row r="4812" spans="1:1" x14ac:dyDescent="0.25">
      <c r="A4812" s="86"/>
    </row>
    <row r="4813" spans="1:1" x14ac:dyDescent="0.25">
      <c r="A4813" s="86"/>
    </row>
    <row r="4814" spans="1:1" x14ac:dyDescent="0.25">
      <c r="A4814" s="86"/>
    </row>
    <row r="4815" spans="1:1" x14ac:dyDescent="0.25">
      <c r="A4815" s="86"/>
    </row>
    <row r="4816" spans="1:1" x14ac:dyDescent="0.25">
      <c r="A4816" s="86"/>
    </row>
    <row r="4817" spans="1:1" x14ac:dyDescent="0.25">
      <c r="A4817" s="86"/>
    </row>
    <row r="4818" spans="1:1" x14ac:dyDescent="0.25">
      <c r="A4818" s="86"/>
    </row>
    <row r="4819" spans="1:1" x14ac:dyDescent="0.25">
      <c r="A4819" s="86"/>
    </row>
    <row r="4820" spans="1:1" x14ac:dyDescent="0.25">
      <c r="A4820" s="86"/>
    </row>
    <row r="4821" spans="1:1" x14ac:dyDescent="0.25">
      <c r="A4821" s="86"/>
    </row>
    <row r="4822" spans="1:1" x14ac:dyDescent="0.25">
      <c r="A4822" s="86"/>
    </row>
    <row r="4823" spans="1:1" x14ac:dyDescent="0.25">
      <c r="A4823" s="86"/>
    </row>
    <row r="4824" spans="1:1" x14ac:dyDescent="0.25">
      <c r="A4824" s="86"/>
    </row>
    <row r="4825" spans="1:1" x14ac:dyDescent="0.25">
      <c r="A4825" s="86"/>
    </row>
    <row r="4826" spans="1:1" x14ac:dyDescent="0.25">
      <c r="A4826" s="86"/>
    </row>
    <row r="4827" spans="1:1" x14ac:dyDescent="0.25">
      <c r="A4827" s="86"/>
    </row>
    <row r="4828" spans="1:1" x14ac:dyDescent="0.25">
      <c r="A4828" s="86"/>
    </row>
    <row r="4829" spans="1:1" x14ac:dyDescent="0.25">
      <c r="A4829" s="86"/>
    </row>
    <row r="4830" spans="1:1" x14ac:dyDescent="0.25">
      <c r="A4830" s="86"/>
    </row>
    <row r="4831" spans="1:1" x14ac:dyDescent="0.25">
      <c r="A4831" s="86"/>
    </row>
    <row r="4832" spans="1:1" x14ac:dyDescent="0.25">
      <c r="A4832" s="86"/>
    </row>
    <row r="4833" spans="1:1" x14ac:dyDescent="0.25">
      <c r="A4833" s="86"/>
    </row>
    <row r="4834" spans="1:1" x14ac:dyDescent="0.25">
      <c r="A4834" s="86"/>
    </row>
    <row r="4835" spans="1:1" x14ac:dyDescent="0.25">
      <c r="A4835" s="86"/>
    </row>
    <row r="4836" spans="1:1" x14ac:dyDescent="0.25">
      <c r="A4836" s="86"/>
    </row>
    <row r="4837" spans="1:1" x14ac:dyDescent="0.25">
      <c r="A4837" s="86"/>
    </row>
    <row r="4838" spans="1:1" x14ac:dyDescent="0.25">
      <c r="A4838" s="86"/>
    </row>
    <row r="4839" spans="1:1" x14ac:dyDescent="0.25">
      <c r="A4839" s="86"/>
    </row>
    <row r="4840" spans="1:1" x14ac:dyDescent="0.25">
      <c r="A4840" s="86"/>
    </row>
    <row r="4841" spans="1:1" x14ac:dyDescent="0.25">
      <c r="A4841" s="86"/>
    </row>
    <row r="4842" spans="1:1" x14ac:dyDescent="0.25">
      <c r="A4842" s="86"/>
    </row>
    <row r="4843" spans="1:1" x14ac:dyDescent="0.25">
      <c r="A4843" s="86"/>
    </row>
    <row r="4844" spans="1:1" x14ac:dyDescent="0.25">
      <c r="A4844" s="86"/>
    </row>
    <row r="4845" spans="1:1" x14ac:dyDescent="0.25">
      <c r="A4845" s="86"/>
    </row>
    <row r="4846" spans="1:1" x14ac:dyDescent="0.25">
      <c r="A4846" s="86"/>
    </row>
    <row r="4847" spans="1:1" x14ac:dyDescent="0.25">
      <c r="A4847" s="86"/>
    </row>
    <row r="4848" spans="1:1" x14ac:dyDescent="0.25">
      <c r="A4848" s="86"/>
    </row>
    <row r="4849" spans="1:1" x14ac:dyDescent="0.25">
      <c r="A4849" s="86"/>
    </row>
    <row r="4850" spans="1:1" x14ac:dyDescent="0.25">
      <c r="A4850" s="86"/>
    </row>
    <row r="4851" spans="1:1" x14ac:dyDescent="0.25">
      <c r="A4851" s="86"/>
    </row>
    <row r="4852" spans="1:1" x14ac:dyDescent="0.25">
      <c r="A4852" s="86"/>
    </row>
    <row r="4853" spans="1:1" x14ac:dyDescent="0.25">
      <c r="A4853" s="86"/>
    </row>
    <row r="4854" spans="1:1" x14ac:dyDescent="0.25">
      <c r="A4854" s="86"/>
    </row>
    <row r="4855" spans="1:1" x14ac:dyDescent="0.25">
      <c r="A4855" s="86"/>
    </row>
    <row r="4856" spans="1:1" x14ac:dyDescent="0.25">
      <c r="A4856" s="86"/>
    </row>
    <row r="4857" spans="1:1" x14ac:dyDescent="0.25">
      <c r="A4857" s="86"/>
    </row>
    <row r="4858" spans="1:1" x14ac:dyDescent="0.25">
      <c r="A4858" s="86"/>
    </row>
    <row r="4859" spans="1:1" x14ac:dyDescent="0.25">
      <c r="A4859" s="86"/>
    </row>
    <row r="4860" spans="1:1" x14ac:dyDescent="0.25">
      <c r="A4860" s="86"/>
    </row>
    <row r="4861" spans="1:1" x14ac:dyDescent="0.25">
      <c r="A4861" s="86"/>
    </row>
    <row r="4862" spans="1:1" x14ac:dyDescent="0.25">
      <c r="A4862" s="86"/>
    </row>
    <row r="4863" spans="1:1" x14ac:dyDescent="0.25">
      <c r="A4863" s="86"/>
    </row>
    <row r="4864" spans="1:1" x14ac:dyDescent="0.25">
      <c r="A4864" s="86"/>
    </row>
    <row r="4865" spans="1:1" x14ac:dyDescent="0.25">
      <c r="A4865" s="86"/>
    </row>
    <row r="4866" spans="1:1" x14ac:dyDescent="0.25">
      <c r="A4866" s="86"/>
    </row>
    <row r="4867" spans="1:1" x14ac:dyDescent="0.25">
      <c r="A4867" s="86"/>
    </row>
    <row r="4868" spans="1:1" x14ac:dyDescent="0.25">
      <c r="A4868" s="86"/>
    </row>
    <row r="4869" spans="1:1" x14ac:dyDescent="0.25">
      <c r="A4869" s="86"/>
    </row>
    <row r="4870" spans="1:1" x14ac:dyDescent="0.25">
      <c r="A4870" s="86"/>
    </row>
    <row r="4871" spans="1:1" x14ac:dyDescent="0.25">
      <c r="A4871" s="86"/>
    </row>
    <row r="4872" spans="1:1" x14ac:dyDescent="0.25">
      <c r="A4872" s="86"/>
    </row>
    <row r="4873" spans="1:1" x14ac:dyDescent="0.25">
      <c r="A4873" s="86"/>
    </row>
    <row r="4874" spans="1:1" x14ac:dyDescent="0.25">
      <c r="A4874" s="86"/>
    </row>
    <row r="4875" spans="1:1" x14ac:dyDescent="0.25">
      <c r="A4875" s="86"/>
    </row>
    <row r="4876" spans="1:1" x14ac:dyDescent="0.25">
      <c r="A4876" s="86"/>
    </row>
    <row r="4877" spans="1:1" x14ac:dyDescent="0.25">
      <c r="A4877" s="86"/>
    </row>
    <row r="4878" spans="1:1" x14ac:dyDescent="0.25">
      <c r="A4878" s="86"/>
    </row>
    <row r="4879" spans="1:1" x14ac:dyDescent="0.25">
      <c r="A4879" s="86"/>
    </row>
    <row r="4880" spans="1:1" x14ac:dyDescent="0.25">
      <c r="A4880" s="86"/>
    </row>
    <row r="4881" spans="1:1" x14ac:dyDescent="0.25">
      <c r="A4881" s="86"/>
    </row>
    <row r="4882" spans="1:1" x14ac:dyDescent="0.25">
      <c r="A4882" s="86"/>
    </row>
    <row r="4883" spans="1:1" x14ac:dyDescent="0.25">
      <c r="A4883" s="86"/>
    </row>
    <row r="4884" spans="1:1" x14ac:dyDescent="0.25">
      <c r="A4884" s="86"/>
    </row>
    <row r="4885" spans="1:1" x14ac:dyDescent="0.25">
      <c r="A4885" s="86"/>
    </row>
    <row r="4886" spans="1:1" x14ac:dyDescent="0.25">
      <c r="A4886" s="86"/>
    </row>
    <row r="4887" spans="1:1" x14ac:dyDescent="0.25">
      <c r="A4887" s="86"/>
    </row>
    <row r="4888" spans="1:1" x14ac:dyDescent="0.25">
      <c r="A4888" s="86"/>
    </row>
    <row r="4889" spans="1:1" x14ac:dyDescent="0.25">
      <c r="A4889" s="86"/>
    </row>
    <row r="4890" spans="1:1" x14ac:dyDescent="0.25">
      <c r="A4890" s="86"/>
    </row>
    <row r="4891" spans="1:1" x14ac:dyDescent="0.25">
      <c r="A4891" s="86"/>
    </row>
    <row r="4892" spans="1:1" x14ac:dyDescent="0.25">
      <c r="A4892" s="86"/>
    </row>
    <row r="4893" spans="1:1" x14ac:dyDescent="0.25">
      <c r="A4893" s="86"/>
    </row>
    <row r="4894" spans="1:1" x14ac:dyDescent="0.25">
      <c r="A4894" s="86"/>
    </row>
    <row r="4895" spans="1:1" x14ac:dyDescent="0.25">
      <c r="A4895" s="86"/>
    </row>
    <row r="4896" spans="1:1" x14ac:dyDescent="0.25">
      <c r="A4896" s="86"/>
    </row>
    <row r="4897" spans="1:1" x14ac:dyDescent="0.25">
      <c r="A4897" s="86"/>
    </row>
    <row r="4898" spans="1:1" x14ac:dyDescent="0.25">
      <c r="A4898" s="86"/>
    </row>
    <row r="4899" spans="1:1" x14ac:dyDescent="0.25">
      <c r="A4899" s="86"/>
    </row>
    <row r="4900" spans="1:1" x14ac:dyDescent="0.25">
      <c r="A4900" s="86"/>
    </row>
    <row r="4901" spans="1:1" x14ac:dyDescent="0.25">
      <c r="A4901" s="86"/>
    </row>
    <row r="4902" spans="1:1" x14ac:dyDescent="0.25">
      <c r="A4902" s="86"/>
    </row>
    <row r="4903" spans="1:1" x14ac:dyDescent="0.25">
      <c r="A4903" s="86"/>
    </row>
    <row r="4904" spans="1:1" x14ac:dyDescent="0.25">
      <c r="A4904" s="86"/>
    </row>
    <row r="4905" spans="1:1" x14ac:dyDescent="0.25">
      <c r="A4905" s="86"/>
    </row>
    <row r="4906" spans="1:1" x14ac:dyDescent="0.25">
      <c r="A4906" s="86"/>
    </row>
    <row r="4907" spans="1:1" x14ac:dyDescent="0.25">
      <c r="A4907" s="86"/>
    </row>
    <row r="4908" spans="1:1" x14ac:dyDescent="0.25">
      <c r="A4908" s="86"/>
    </row>
    <row r="4909" spans="1:1" x14ac:dyDescent="0.25">
      <c r="A4909" s="86"/>
    </row>
    <row r="4910" spans="1:1" x14ac:dyDescent="0.25">
      <c r="A4910" s="86"/>
    </row>
    <row r="4911" spans="1:1" x14ac:dyDescent="0.25">
      <c r="A4911" s="86"/>
    </row>
    <row r="4912" spans="1:1" x14ac:dyDescent="0.25">
      <c r="A4912" s="86"/>
    </row>
    <row r="4913" spans="1:1" x14ac:dyDescent="0.25">
      <c r="A4913" s="86"/>
    </row>
    <row r="4914" spans="1:1" x14ac:dyDescent="0.25">
      <c r="A4914" s="86"/>
    </row>
    <row r="4915" spans="1:1" x14ac:dyDescent="0.25">
      <c r="A4915" s="86"/>
    </row>
    <row r="4916" spans="1:1" x14ac:dyDescent="0.25">
      <c r="A4916" s="86"/>
    </row>
    <row r="4917" spans="1:1" x14ac:dyDescent="0.25">
      <c r="A4917" s="86"/>
    </row>
    <row r="4918" spans="1:1" x14ac:dyDescent="0.25">
      <c r="A4918" s="86"/>
    </row>
    <row r="4919" spans="1:1" x14ac:dyDescent="0.25">
      <c r="A4919" s="86"/>
    </row>
    <row r="4920" spans="1:1" x14ac:dyDescent="0.25">
      <c r="A4920" s="86"/>
    </row>
    <row r="4921" spans="1:1" x14ac:dyDescent="0.25">
      <c r="A4921" s="86"/>
    </row>
    <row r="4922" spans="1:1" x14ac:dyDescent="0.25">
      <c r="A4922" s="86"/>
    </row>
    <row r="4923" spans="1:1" x14ac:dyDescent="0.25">
      <c r="A4923" s="86"/>
    </row>
    <row r="4924" spans="1:1" x14ac:dyDescent="0.25">
      <c r="A4924" s="86"/>
    </row>
    <row r="4925" spans="1:1" x14ac:dyDescent="0.25">
      <c r="A4925" s="86"/>
    </row>
    <row r="4926" spans="1:1" x14ac:dyDescent="0.25">
      <c r="A4926" s="86"/>
    </row>
    <row r="4927" spans="1:1" x14ac:dyDescent="0.25">
      <c r="A4927" s="86"/>
    </row>
    <row r="4928" spans="1:1" x14ac:dyDescent="0.25">
      <c r="A4928" s="86"/>
    </row>
    <row r="4929" spans="1:1" x14ac:dyDescent="0.25">
      <c r="A4929" s="86"/>
    </row>
    <row r="4930" spans="1:1" x14ac:dyDescent="0.25">
      <c r="A4930" s="86"/>
    </row>
    <row r="4931" spans="1:1" x14ac:dyDescent="0.25">
      <c r="A4931" s="86"/>
    </row>
    <row r="4932" spans="1:1" x14ac:dyDescent="0.25">
      <c r="A4932" s="86"/>
    </row>
    <row r="4933" spans="1:1" x14ac:dyDescent="0.25">
      <c r="A4933" s="86"/>
    </row>
    <row r="4934" spans="1:1" x14ac:dyDescent="0.25">
      <c r="A4934" s="86"/>
    </row>
    <row r="4935" spans="1:1" x14ac:dyDescent="0.25">
      <c r="A4935" s="86"/>
    </row>
    <row r="4936" spans="1:1" x14ac:dyDescent="0.25">
      <c r="A4936" s="86"/>
    </row>
    <row r="4937" spans="1:1" x14ac:dyDescent="0.25">
      <c r="A4937" s="86"/>
    </row>
    <row r="4938" spans="1:1" x14ac:dyDescent="0.25">
      <c r="A4938" s="86"/>
    </row>
    <row r="4939" spans="1:1" x14ac:dyDescent="0.25">
      <c r="A4939" s="86"/>
    </row>
    <row r="4940" spans="1:1" x14ac:dyDescent="0.25">
      <c r="A4940" s="86"/>
    </row>
    <row r="4941" spans="1:1" x14ac:dyDescent="0.25">
      <c r="A4941" s="86"/>
    </row>
    <row r="4942" spans="1:1" x14ac:dyDescent="0.25">
      <c r="A4942" s="86"/>
    </row>
    <row r="4943" spans="1:1" x14ac:dyDescent="0.25">
      <c r="A4943" s="86"/>
    </row>
    <row r="4944" spans="1:1" x14ac:dyDescent="0.25">
      <c r="A4944" s="86"/>
    </row>
    <row r="4945" spans="1:1" x14ac:dyDescent="0.25">
      <c r="A4945" s="86"/>
    </row>
    <row r="4946" spans="1:1" x14ac:dyDescent="0.25">
      <c r="A4946" s="86"/>
    </row>
    <row r="4947" spans="1:1" x14ac:dyDescent="0.25">
      <c r="A4947" s="86"/>
    </row>
    <row r="4948" spans="1:1" x14ac:dyDescent="0.25">
      <c r="A4948" s="86"/>
    </row>
    <row r="4949" spans="1:1" x14ac:dyDescent="0.25">
      <c r="A4949" s="86"/>
    </row>
    <row r="4950" spans="1:1" x14ac:dyDescent="0.25">
      <c r="A4950" s="86"/>
    </row>
    <row r="4951" spans="1:1" x14ac:dyDescent="0.25">
      <c r="A4951" s="86"/>
    </row>
    <row r="4952" spans="1:1" x14ac:dyDescent="0.25">
      <c r="A4952" s="86"/>
    </row>
    <row r="4953" spans="1:1" x14ac:dyDescent="0.25">
      <c r="A4953" s="86"/>
    </row>
    <row r="4954" spans="1:1" x14ac:dyDescent="0.25">
      <c r="A4954" s="86"/>
    </row>
    <row r="4955" spans="1:1" x14ac:dyDescent="0.25">
      <c r="A4955" s="86"/>
    </row>
    <row r="4956" spans="1:1" x14ac:dyDescent="0.25">
      <c r="A4956" s="86"/>
    </row>
    <row r="4957" spans="1:1" x14ac:dyDescent="0.25">
      <c r="A4957" s="86"/>
    </row>
    <row r="4958" spans="1:1" x14ac:dyDescent="0.25">
      <c r="A4958" s="86"/>
    </row>
    <row r="4959" spans="1:1" x14ac:dyDescent="0.25">
      <c r="A4959" s="86"/>
    </row>
    <row r="4960" spans="1:1" x14ac:dyDescent="0.25">
      <c r="A4960" s="86"/>
    </row>
    <row r="4961" spans="1:1" x14ac:dyDescent="0.25">
      <c r="A4961" s="86"/>
    </row>
    <row r="4962" spans="1:1" x14ac:dyDescent="0.25">
      <c r="A4962" s="86"/>
    </row>
    <row r="4963" spans="1:1" x14ac:dyDescent="0.25">
      <c r="A4963" s="86"/>
    </row>
    <row r="4964" spans="1:1" x14ac:dyDescent="0.25">
      <c r="A4964" s="86"/>
    </row>
    <row r="4965" spans="1:1" x14ac:dyDescent="0.25">
      <c r="A4965" s="86"/>
    </row>
    <row r="4966" spans="1:1" x14ac:dyDescent="0.25">
      <c r="A4966" s="86"/>
    </row>
    <row r="4967" spans="1:1" x14ac:dyDescent="0.25">
      <c r="A4967" s="86"/>
    </row>
    <row r="4968" spans="1:1" x14ac:dyDescent="0.25">
      <c r="A4968" s="86"/>
    </row>
    <row r="4969" spans="1:1" x14ac:dyDescent="0.25">
      <c r="A4969" s="86"/>
    </row>
    <row r="4970" spans="1:1" x14ac:dyDescent="0.25">
      <c r="A4970" s="86"/>
    </row>
    <row r="4971" spans="1:1" x14ac:dyDescent="0.25">
      <c r="A4971" s="86"/>
    </row>
    <row r="4972" spans="1:1" x14ac:dyDescent="0.25">
      <c r="A4972" s="86"/>
    </row>
    <row r="4973" spans="1:1" x14ac:dyDescent="0.25">
      <c r="A4973" s="86"/>
    </row>
    <row r="4974" spans="1:1" x14ac:dyDescent="0.25">
      <c r="A4974" s="86"/>
    </row>
    <row r="4975" spans="1:1" x14ac:dyDescent="0.25">
      <c r="A4975" s="86"/>
    </row>
    <row r="4976" spans="1:1" x14ac:dyDescent="0.25">
      <c r="A4976" s="86"/>
    </row>
    <row r="4977" spans="1:1" x14ac:dyDescent="0.25">
      <c r="A4977" s="86"/>
    </row>
    <row r="4978" spans="1:1" x14ac:dyDescent="0.25">
      <c r="A4978" s="86"/>
    </row>
    <row r="4979" spans="1:1" x14ac:dyDescent="0.25">
      <c r="A4979" s="86"/>
    </row>
    <row r="4980" spans="1:1" x14ac:dyDescent="0.25">
      <c r="A4980" s="86"/>
    </row>
    <row r="4981" spans="1:1" x14ac:dyDescent="0.25">
      <c r="A4981" s="86"/>
    </row>
    <row r="4982" spans="1:1" x14ac:dyDescent="0.25">
      <c r="A4982" s="86"/>
    </row>
    <row r="4983" spans="1:1" x14ac:dyDescent="0.25">
      <c r="A4983" s="86"/>
    </row>
    <row r="4984" spans="1:1" x14ac:dyDescent="0.25">
      <c r="A4984" s="86"/>
    </row>
    <row r="4985" spans="1:1" x14ac:dyDescent="0.25">
      <c r="A4985" s="86"/>
    </row>
    <row r="4986" spans="1:1" x14ac:dyDescent="0.25">
      <c r="A4986" s="86"/>
    </row>
    <row r="4987" spans="1:1" x14ac:dyDescent="0.25">
      <c r="A4987" s="86"/>
    </row>
    <row r="4988" spans="1:1" x14ac:dyDescent="0.25">
      <c r="A4988" s="86"/>
    </row>
    <row r="4989" spans="1:1" x14ac:dyDescent="0.25">
      <c r="A4989" s="86"/>
    </row>
    <row r="4990" spans="1:1" x14ac:dyDescent="0.25">
      <c r="A4990" s="86"/>
    </row>
    <row r="4991" spans="1:1" x14ac:dyDescent="0.25">
      <c r="A4991" s="86"/>
    </row>
    <row r="4992" spans="1:1" x14ac:dyDescent="0.25">
      <c r="A4992" s="86"/>
    </row>
    <row r="4993" spans="1:1" x14ac:dyDescent="0.25">
      <c r="A4993" s="86"/>
    </row>
    <row r="4994" spans="1:1" x14ac:dyDescent="0.25">
      <c r="A4994" s="86"/>
    </row>
    <row r="4995" spans="1:1" x14ac:dyDescent="0.25">
      <c r="A4995" s="86"/>
    </row>
    <row r="4996" spans="1:1" x14ac:dyDescent="0.25">
      <c r="A4996" s="86"/>
    </row>
    <row r="4997" spans="1:1" x14ac:dyDescent="0.25">
      <c r="A4997" s="86"/>
    </row>
    <row r="4998" spans="1:1" x14ac:dyDescent="0.25">
      <c r="A4998" s="86"/>
    </row>
    <row r="4999" spans="1:1" x14ac:dyDescent="0.25">
      <c r="A4999" s="86"/>
    </row>
    <row r="5000" spans="1:1" x14ac:dyDescent="0.25">
      <c r="A5000" s="86"/>
    </row>
    <row r="5001" spans="1:1" x14ac:dyDescent="0.25">
      <c r="A5001" s="86"/>
    </row>
    <row r="5002" spans="1:1" x14ac:dyDescent="0.25">
      <c r="A5002" s="86"/>
    </row>
    <row r="5003" spans="1:1" x14ac:dyDescent="0.25">
      <c r="A5003" s="86"/>
    </row>
    <row r="5004" spans="1:1" x14ac:dyDescent="0.25">
      <c r="A5004" s="86"/>
    </row>
    <row r="5005" spans="1:1" x14ac:dyDescent="0.25">
      <c r="A5005" s="86"/>
    </row>
    <row r="5006" spans="1:1" x14ac:dyDescent="0.25">
      <c r="A5006" s="86"/>
    </row>
    <row r="5007" spans="1:1" x14ac:dyDescent="0.25">
      <c r="A5007" s="86"/>
    </row>
    <row r="5008" spans="1:1" x14ac:dyDescent="0.25">
      <c r="A5008" s="86"/>
    </row>
    <row r="5009" spans="1:1" x14ac:dyDescent="0.25">
      <c r="A5009" s="86"/>
    </row>
    <row r="5010" spans="1:1" x14ac:dyDescent="0.25">
      <c r="A5010" s="86"/>
    </row>
    <row r="5011" spans="1:1" x14ac:dyDescent="0.25">
      <c r="A5011" s="86"/>
    </row>
    <row r="5012" spans="1:1" x14ac:dyDescent="0.25">
      <c r="A5012" s="86"/>
    </row>
    <row r="5013" spans="1:1" x14ac:dyDescent="0.25">
      <c r="A5013" s="86"/>
    </row>
    <row r="5014" spans="1:1" x14ac:dyDescent="0.25">
      <c r="A5014" s="86"/>
    </row>
    <row r="5015" spans="1:1" x14ac:dyDescent="0.25">
      <c r="A5015" s="86"/>
    </row>
    <row r="5016" spans="1:1" x14ac:dyDescent="0.25">
      <c r="A5016" s="86"/>
    </row>
    <row r="5017" spans="1:1" x14ac:dyDescent="0.25">
      <c r="A5017" s="86"/>
    </row>
    <row r="5018" spans="1:1" x14ac:dyDescent="0.25">
      <c r="A5018" s="86"/>
    </row>
    <row r="5019" spans="1:1" x14ac:dyDescent="0.25">
      <c r="A5019" s="86"/>
    </row>
    <row r="5020" spans="1:1" x14ac:dyDescent="0.25">
      <c r="A5020" s="86"/>
    </row>
    <row r="5021" spans="1:1" x14ac:dyDescent="0.25">
      <c r="A5021" s="86"/>
    </row>
    <row r="5022" spans="1:1" x14ac:dyDescent="0.25">
      <c r="A5022" s="86"/>
    </row>
    <row r="5023" spans="1:1" x14ac:dyDescent="0.25">
      <c r="A5023" s="86"/>
    </row>
    <row r="5024" spans="1:1" x14ac:dyDescent="0.25">
      <c r="A5024" s="86"/>
    </row>
    <row r="5025" spans="1:1" x14ac:dyDescent="0.25">
      <c r="A5025" s="86"/>
    </row>
    <row r="5026" spans="1:1" x14ac:dyDescent="0.25">
      <c r="A5026" s="86"/>
    </row>
    <row r="5027" spans="1:1" x14ac:dyDescent="0.25">
      <c r="A5027" s="86"/>
    </row>
    <row r="5028" spans="1:1" x14ac:dyDescent="0.25">
      <c r="A5028" s="86"/>
    </row>
    <row r="5029" spans="1:1" x14ac:dyDescent="0.25">
      <c r="A5029" s="86"/>
    </row>
    <row r="5030" spans="1:1" x14ac:dyDescent="0.25">
      <c r="A5030" s="86"/>
    </row>
    <row r="5031" spans="1:1" x14ac:dyDescent="0.25">
      <c r="A5031" s="86"/>
    </row>
    <row r="5032" spans="1:1" x14ac:dyDescent="0.25">
      <c r="A5032" s="86"/>
    </row>
    <row r="5033" spans="1:1" x14ac:dyDescent="0.25">
      <c r="A5033" s="86"/>
    </row>
    <row r="5034" spans="1:1" x14ac:dyDescent="0.25">
      <c r="A5034" s="86"/>
    </row>
    <row r="5035" spans="1:1" x14ac:dyDescent="0.25">
      <c r="A5035" s="86"/>
    </row>
    <row r="5036" spans="1:1" x14ac:dyDescent="0.25">
      <c r="A5036" s="86"/>
    </row>
    <row r="5037" spans="1:1" x14ac:dyDescent="0.25">
      <c r="A5037" s="86"/>
    </row>
    <row r="5038" spans="1:1" x14ac:dyDescent="0.25">
      <c r="A5038" s="86"/>
    </row>
    <row r="5039" spans="1:1" x14ac:dyDescent="0.25">
      <c r="A5039" s="86"/>
    </row>
    <row r="5040" spans="1:1" x14ac:dyDescent="0.25">
      <c r="A5040" s="86"/>
    </row>
    <row r="5041" spans="1:1" x14ac:dyDescent="0.25">
      <c r="A5041" s="86"/>
    </row>
    <row r="5042" spans="1:1" x14ac:dyDescent="0.25">
      <c r="A5042" s="86"/>
    </row>
    <row r="5043" spans="1:1" x14ac:dyDescent="0.25">
      <c r="A5043" s="86"/>
    </row>
    <row r="5044" spans="1:1" x14ac:dyDescent="0.25">
      <c r="A5044" s="86"/>
    </row>
    <row r="5045" spans="1:1" x14ac:dyDescent="0.25">
      <c r="A5045" s="86"/>
    </row>
    <row r="5046" spans="1:1" x14ac:dyDescent="0.25">
      <c r="A5046" s="86"/>
    </row>
    <row r="5047" spans="1:1" x14ac:dyDescent="0.25">
      <c r="A5047" s="86"/>
    </row>
    <row r="5048" spans="1:1" x14ac:dyDescent="0.25">
      <c r="A5048" s="86"/>
    </row>
    <row r="5049" spans="1:1" x14ac:dyDescent="0.25">
      <c r="A5049" s="86"/>
    </row>
    <row r="5050" spans="1:1" x14ac:dyDescent="0.25">
      <c r="A5050" s="86"/>
    </row>
    <row r="5051" spans="1:1" x14ac:dyDescent="0.25">
      <c r="A5051" s="86"/>
    </row>
    <row r="5052" spans="1:1" x14ac:dyDescent="0.25">
      <c r="A5052" s="86"/>
    </row>
    <row r="5053" spans="1:1" x14ac:dyDescent="0.25">
      <c r="A5053" s="86"/>
    </row>
    <row r="5054" spans="1:1" x14ac:dyDescent="0.25">
      <c r="A5054" s="86"/>
    </row>
    <row r="5055" spans="1:1" x14ac:dyDescent="0.25">
      <c r="A5055" s="86"/>
    </row>
    <row r="5056" spans="1:1" x14ac:dyDescent="0.25">
      <c r="A5056" s="86"/>
    </row>
    <row r="5057" spans="1:1" x14ac:dyDescent="0.25">
      <c r="A5057" s="86"/>
    </row>
    <row r="5058" spans="1:1" x14ac:dyDescent="0.25">
      <c r="A5058" s="86"/>
    </row>
    <row r="5059" spans="1:1" x14ac:dyDescent="0.25">
      <c r="A5059" s="86"/>
    </row>
    <row r="5060" spans="1:1" x14ac:dyDescent="0.25">
      <c r="A5060" s="86"/>
    </row>
    <row r="5061" spans="1:1" x14ac:dyDescent="0.25">
      <c r="A5061" s="86"/>
    </row>
    <row r="5062" spans="1:1" x14ac:dyDescent="0.25">
      <c r="A5062" s="86"/>
    </row>
    <row r="5063" spans="1:1" x14ac:dyDescent="0.25">
      <c r="A5063" s="86"/>
    </row>
    <row r="5064" spans="1:1" x14ac:dyDescent="0.25">
      <c r="A5064" s="86"/>
    </row>
    <row r="5065" spans="1:1" x14ac:dyDescent="0.25">
      <c r="A5065" s="86"/>
    </row>
    <row r="5066" spans="1:1" x14ac:dyDescent="0.25">
      <c r="A5066" s="86"/>
    </row>
    <row r="5067" spans="1:1" x14ac:dyDescent="0.25">
      <c r="A5067" s="86"/>
    </row>
    <row r="5068" spans="1:1" x14ac:dyDescent="0.25">
      <c r="A5068" s="86"/>
    </row>
    <row r="5069" spans="1:1" x14ac:dyDescent="0.25">
      <c r="A5069" s="86"/>
    </row>
    <row r="5070" spans="1:1" x14ac:dyDescent="0.25">
      <c r="A5070" s="86"/>
    </row>
    <row r="5071" spans="1:1" x14ac:dyDescent="0.25">
      <c r="A5071" s="86"/>
    </row>
    <row r="5072" spans="1:1" x14ac:dyDescent="0.25">
      <c r="A5072" s="86"/>
    </row>
    <row r="5073" spans="1:1" x14ac:dyDescent="0.25">
      <c r="A5073" s="86"/>
    </row>
    <row r="5074" spans="1:1" x14ac:dyDescent="0.25">
      <c r="A5074" s="86"/>
    </row>
    <row r="5075" spans="1:1" x14ac:dyDescent="0.25">
      <c r="A5075" s="86"/>
    </row>
    <row r="5076" spans="1:1" x14ac:dyDescent="0.25">
      <c r="A5076" s="86"/>
    </row>
    <row r="5077" spans="1:1" x14ac:dyDescent="0.25">
      <c r="A5077" s="86"/>
    </row>
    <row r="5078" spans="1:1" x14ac:dyDescent="0.25">
      <c r="A5078" s="86"/>
    </row>
    <row r="5079" spans="1:1" x14ac:dyDescent="0.25">
      <c r="A5079" s="86"/>
    </row>
    <row r="5080" spans="1:1" x14ac:dyDescent="0.25">
      <c r="A5080" s="86"/>
    </row>
    <row r="5081" spans="1:1" x14ac:dyDescent="0.25">
      <c r="A5081" s="86"/>
    </row>
    <row r="5082" spans="1:1" x14ac:dyDescent="0.25">
      <c r="A5082" s="86"/>
    </row>
    <row r="5083" spans="1:1" x14ac:dyDescent="0.25">
      <c r="A5083" s="86"/>
    </row>
    <row r="5084" spans="1:1" x14ac:dyDescent="0.25">
      <c r="A5084" s="86"/>
    </row>
    <row r="5085" spans="1:1" x14ac:dyDescent="0.25">
      <c r="A5085" s="86"/>
    </row>
    <row r="5086" spans="1:1" x14ac:dyDescent="0.25">
      <c r="A5086" s="86"/>
    </row>
    <row r="5087" spans="1:1" x14ac:dyDescent="0.25">
      <c r="A5087" s="86"/>
    </row>
    <row r="5088" spans="1:1" x14ac:dyDescent="0.25">
      <c r="A5088" s="86"/>
    </row>
    <row r="5089" spans="1:1" x14ac:dyDescent="0.25">
      <c r="A5089" s="86"/>
    </row>
    <row r="5090" spans="1:1" x14ac:dyDescent="0.25">
      <c r="A5090" s="86"/>
    </row>
    <row r="5091" spans="1:1" x14ac:dyDescent="0.25">
      <c r="A5091" s="86"/>
    </row>
    <row r="5092" spans="1:1" x14ac:dyDescent="0.25">
      <c r="A5092" s="86"/>
    </row>
    <row r="5093" spans="1:1" x14ac:dyDescent="0.25">
      <c r="A5093" s="86"/>
    </row>
    <row r="5094" spans="1:1" x14ac:dyDescent="0.25">
      <c r="A5094" s="86"/>
    </row>
    <row r="5095" spans="1:1" x14ac:dyDescent="0.25">
      <c r="A5095" s="86"/>
    </row>
    <row r="5096" spans="1:1" x14ac:dyDescent="0.25">
      <c r="A5096" s="86"/>
    </row>
    <row r="5097" spans="1:1" x14ac:dyDescent="0.25">
      <c r="A5097" s="86"/>
    </row>
    <row r="5098" spans="1:1" x14ac:dyDescent="0.25">
      <c r="A5098" s="86"/>
    </row>
    <row r="5099" spans="1:1" x14ac:dyDescent="0.25">
      <c r="A5099" s="86"/>
    </row>
    <row r="5100" spans="1:1" x14ac:dyDescent="0.25">
      <c r="A5100" s="86"/>
    </row>
    <row r="5101" spans="1:1" x14ac:dyDescent="0.25">
      <c r="A5101" s="86"/>
    </row>
    <row r="5102" spans="1:1" x14ac:dyDescent="0.25">
      <c r="A5102" s="86"/>
    </row>
    <row r="5103" spans="1:1" x14ac:dyDescent="0.25">
      <c r="A5103" s="86"/>
    </row>
    <row r="5104" spans="1:1" x14ac:dyDescent="0.25">
      <c r="A5104" s="86"/>
    </row>
    <row r="5105" spans="1:1" x14ac:dyDescent="0.25">
      <c r="A5105" s="86"/>
    </row>
    <row r="5106" spans="1:1" x14ac:dyDescent="0.25">
      <c r="A5106" s="86"/>
    </row>
    <row r="5107" spans="1:1" x14ac:dyDescent="0.25">
      <c r="A5107" s="86"/>
    </row>
    <row r="5108" spans="1:1" x14ac:dyDescent="0.25">
      <c r="A5108" s="86"/>
    </row>
    <row r="5109" spans="1:1" x14ac:dyDescent="0.25">
      <c r="A5109" s="86"/>
    </row>
    <row r="5110" spans="1:1" x14ac:dyDescent="0.25">
      <c r="A5110" s="86"/>
    </row>
    <row r="5111" spans="1:1" x14ac:dyDescent="0.25">
      <c r="A5111" s="86"/>
    </row>
    <row r="5112" spans="1:1" x14ac:dyDescent="0.25">
      <c r="A5112" s="86"/>
    </row>
    <row r="5113" spans="1:1" x14ac:dyDescent="0.25">
      <c r="A5113" s="86"/>
    </row>
    <row r="5114" spans="1:1" x14ac:dyDescent="0.25">
      <c r="A5114" s="86"/>
    </row>
    <row r="5115" spans="1:1" x14ac:dyDescent="0.25">
      <c r="A5115" s="86"/>
    </row>
    <row r="5116" spans="1:1" x14ac:dyDescent="0.25">
      <c r="A5116" s="86"/>
    </row>
    <row r="5117" spans="1:1" x14ac:dyDescent="0.25">
      <c r="A5117" s="86"/>
    </row>
    <row r="5118" spans="1:1" x14ac:dyDescent="0.25">
      <c r="A5118" s="86"/>
    </row>
    <row r="5119" spans="1:1" x14ac:dyDescent="0.25">
      <c r="A5119" s="86"/>
    </row>
    <row r="5120" spans="1:1" x14ac:dyDescent="0.25">
      <c r="A5120" s="86"/>
    </row>
    <row r="5121" spans="1:1" x14ac:dyDescent="0.25">
      <c r="A5121" s="86"/>
    </row>
    <row r="5122" spans="1:1" x14ac:dyDescent="0.25">
      <c r="A5122" s="86"/>
    </row>
    <row r="5123" spans="1:1" x14ac:dyDescent="0.25">
      <c r="A5123" s="86"/>
    </row>
    <row r="5124" spans="1:1" x14ac:dyDescent="0.25">
      <c r="A5124" s="86"/>
    </row>
    <row r="5125" spans="1:1" x14ac:dyDescent="0.25">
      <c r="A5125" s="86"/>
    </row>
    <row r="5126" spans="1:1" x14ac:dyDescent="0.25">
      <c r="A5126" s="86"/>
    </row>
    <row r="5127" spans="1:1" x14ac:dyDescent="0.25">
      <c r="A5127" s="86"/>
    </row>
    <row r="5128" spans="1:1" x14ac:dyDescent="0.25">
      <c r="A5128" s="86"/>
    </row>
    <row r="5129" spans="1:1" x14ac:dyDescent="0.25">
      <c r="A5129" s="86"/>
    </row>
    <row r="5130" spans="1:1" x14ac:dyDescent="0.25">
      <c r="A5130" s="86"/>
    </row>
    <row r="5131" spans="1:1" x14ac:dyDescent="0.25">
      <c r="A5131" s="86"/>
    </row>
    <row r="5132" spans="1:1" x14ac:dyDescent="0.25">
      <c r="A5132" s="86"/>
    </row>
    <row r="5133" spans="1:1" x14ac:dyDescent="0.25">
      <c r="A5133" s="86"/>
    </row>
    <row r="5134" spans="1:1" x14ac:dyDescent="0.25">
      <c r="A5134" s="86"/>
    </row>
    <row r="5135" spans="1:1" x14ac:dyDescent="0.25">
      <c r="A5135" s="86"/>
    </row>
    <row r="5136" spans="1:1" x14ac:dyDescent="0.25">
      <c r="A5136" s="86"/>
    </row>
    <row r="5137" spans="1:1" x14ac:dyDescent="0.25">
      <c r="A5137" s="86"/>
    </row>
    <row r="5138" spans="1:1" x14ac:dyDescent="0.25">
      <c r="A5138" s="86"/>
    </row>
    <row r="5139" spans="1:1" x14ac:dyDescent="0.25">
      <c r="A5139" s="86"/>
    </row>
    <row r="5140" spans="1:1" x14ac:dyDescent="0.25">
      <c r="A5140" s="86"/>
    </row>
    <row r="5141" spans="1:1" x14ac:dyDescent="0.25">
      <c r="A5141" s="86"/>
    </row>
    <row r="5142" spans="1:1" x14ac:dyDescent="0.25">
      <c r="A5142" s="86"/>
    </row>
    <row r="5143" spans="1:1" x14ac:dyDescent="0.25">
      <c r="A5143" s="86"/>
    </row>
    <row r="5144" spans="1:1" x14ac:dyDescent="0.25">
      <c r="A5144" s="86"/>
    </row>
    <row r="5145" spans="1:1" x14ac:dyDescent="0.25">
      <c r="A5145" s="86"/>
    </row>
    <row r="5146" spans="1:1" x14ac:dyDescent="0.25">
      <c r="A5146" s="86"/>
    </row>
    <row r="5147" spans="1:1" x14ac:dyDescent="0.25">
      <c r="A5147" s="86"/>
    </row>
    <row r="5148" spans="1:1" x14ac:dyDescent="0.25">
      <c r="A5148" s="86"/>
    </row>
    <row r="5149" spans="1:1" x14ac:dyDescent="0.25">
      <c r="A5149" s="86"/>
    </row>
    <row r="5150" spans="1:1" x14ac:dyDescent="0.25">
      <c r="A5150" s="86"/>
    </row>
    <row r="5151" spans="1:1" x14ac:dyDescent="0.25">
      <c r="A5151" s="86"/>
    </row>
    <row r="5152" spans="1:1" x14ac:dyDescent="0.25">
      <c r="A5152" s="86"/>
    </row>
    <row r="5153" spans="1:1" x14ac:dyDescent="0.25">
      <c r="A5153" s="86"/>
    </row>
    <row r="5154" spans="1:1" x14ac:dyDescent="0.25">
      <c r="A5154" s="86"/>
    </row>
    <row r="5155" spans="1:1" x14ac:dyDescent="0.25">
      <c r="A5155" s="86"/>
    </row>
    <row r="5156" spans="1:1" x14ac:dyDescent="0.25">
      <c r="A5156" s="86"/>
    </row>
    <row r="5157" spans="1:1" x14ac:dyDescent="0.25">
      <c r="A5157" s="86"/>
    </row>
    <row r="5158" spans="1:1" x14ac:dyDescent="0.25">
      <c r="A5158" s="86"/>
    </row>
    <row r="5159" spans="1:1" x14ac:dyDescent="0.25">
      <c r="A5159" s="86"/>
    </row>
    <row r="5160" spans="1:1" x14ac:dyDescent="0.25">
      <c r="A5160" s="86"/>
    </row>
    <row r="5161" spans="1:1" x14ac:dyDescent="0.25">
      <c r="A5161" s="86"/>
    </row>
    <row r="5162" spans="1:1" x14ac:dyDescent="0.25">
      <c r="A5162" s="86"/>
    </row>
    <row r="5163" spans="1:1" x14ac:dyDescent="0.25">
      <c r="A5163" s="86"/>
    </row>
    <row r="5164" spans="1:1" x14ac:dyDescent="0.25">
      <c r="A5164" s="86"/>
    </row>
    <row r="5165" spans="1:1" x14ac:dyDescent="0.25">
      <c r="A5165" s="86"/>
    </row>
    <row r="5166" spans="1:1" x14ac:dyDescent="0.25">
      <c r="A5166" s="86"/>
    </row>
    <row r="5167" spans="1:1" x14ac:dyDescent="0.25">
      <c r="A5167" s="86"/>
    </row>
    <row r="5168" spans="1:1" x14ac:dyDescent="0.25">
      <c r="A5168" s="86"/>
    </row>
    <row r="5169" spans="1:1" x14ac:dyDescent="0.25">
      <c r="A5169" s="86"/>
    </row>
    <row r="5170" spans="1:1" x14ac:dyDescent="0.25">
      <c r="A5170" s="86"/>
    </row>
    <row r="5171" spans="1:1" x14ac:dyDescent="0.25">
      <c r="A5171" s="86"/>
    </row>
    <row r="5172" spans="1:1" x14ac:dyDescent="0.25">
      <c r="A5172" s="86"/>
    </row>
    <row r="5173" spans="1:1" x14ac:dyDescent="0.25">
      <c r="A5173" s="86"/>
    </row>
    <row r="5174" spans="1:1" x14ac:dyDescent="0.25">
      <c r="A5174" s="86"/>
    </row>
    <row r="5175" spans="1:1" x14ac:dyDescent="0.25">
      <c r="A5175" s="86"/>
    </row>
    <row r="5176" spans="1:1" x14ac:dyDescent="0.25">
      <c r="A5176" s="86"/>
    </row>
    <row r="5177" spans="1:1" x14ac:dyDescent="0.25">
      <c r="A5177" s="86"/>
    </row>
    <row r="5178" spans="1:1" x14ac:dyDescent="0.25">
      <c r="A5178" s="86"/>
    </row>
    <row r="5179" spans="1:1" x14ac:dyDescent="0.25">
      <c r="A5179" s="86"/>
    </row>
    <row r="5180" spans="1:1" x14ac:dyDescent="0.25">
      <c r="A5180" s="86"/>
    </row>
    <row r="5181" spans="1:1" x14ac:dyDescent="0.25">
      <c r="A5181" s="86"/>
    </row>
    <row r="5182" spans="1:1" x14ac:dyDescent="0.25">
      <c r="A5182" s="86"/>
    </row>
    <row r="5183" spans="1:1" x14ac:dyDescent="0.25">
      <c r="A5183" s="86"/>
    </row>
    <row r="5184" spans="1:1" x14ac:dyDescent="0.25">
      <c r="A5184" s="86"/>
    </row>
    <row r="5185" spans="1:1" x14ac:dyDescent="0.25">
      <c r="A5185" s="86"/>
    </row>
    <row r="5186" spans="1:1" x14ac:dyDescent="0.25">
      <c r="A5186" s="86"/>
    </row>
    <row r="5187" spans="1:1" x14ac:dyDescent="0.25">
      <c r="A5187" s="86"/>
    </row>
    <row r="5188" spans="1:1" x14ac:dyDescent="0.25">
      <c r="A5188" s="86"/>
    </row>
    <row r="5189" spans="1:1" x14ac:dyDescent="0.25">
      <c r="A5189" s="86"/>
    </row>
    <row r="5190" spans="1:1" x14ac:dyDescent="0.25">
      <c r="A5190" s="86"/>
    </row>
    <row r="5191" spans="1:1" x14ac:dyDescent="0.25">
      <c r="A5191" s="86"/>
    </row>
    <row r="5192" spans="1:1" x14ac:dyDescent="0.25">
      <c r="A5192" s="86"/>
    </row>
    <row r="5193" spans="1:1" x14ac:dyDescent="0.25">
      <c r="A5193" s="86"/>
    </row>
    <row r="5194" spans="1:1" x14ac:dyDescent="0.25">
      <c r="A5194" s="86"/>
    </row>
    <row r="5195" spans="1:1" x14ac:dyDescent="0.25">
      <c r="A5195" s="86"/>
    </row>
    <row r="5196" spans="1:1" x14ac:dyDescent="0.25">
      <c r="A5196" s="86"/>
    </row>
    <row r="5197" spans="1:1" x14ac:dyDescent="0.25">
      <c r="A5197" s="86"/>
    </row>
    <row r="5198" spans="1:1" x14ac:dyDescent="0.25">
      <c r="A5198" s="86"/>
    </row>
    <row r="5199" spans="1:1" x14ac:dyDescent="0.25">
      <c r="A5199" s="86"/>
    </row>
    <row r="5200" spans="1:1" x14ac:dyDescent="0.25">
      <c r="A5200" s="86"/>
    </row>
    <row r="5201" spans="1:1" x14ac:dyDescent="0.25">
      <c r="A5201" s="86"/>
    </row>
    <row r="5202" spans="1:1" x14ac:dyDescent="0.25">
      <c r="A5202" s="86"/>
    </row>
    <row r="5203" spans="1:1" x14ac:dyDescent="0.25">
      <c r="A5203" s="86"/>
    </row>
    <row r="5204" spans="1:1" x14ac:dyDescent="0.25">
      <c r="A5204" s="86"/>
    </row>
    <row r="5205" spans="1:1" x14ac:dyDescent="0.25">
      <c r="A5205" s="86"/>
    </row>
    <row r="5206" spans="1:1" x14ac:dyDescent="0.25">
      <c r="A5206" s="86"/>
    </row>
    <row r="5207" spans="1:1" x14ac:dyDescent="0.25">
      <c r="A5207" s="86"/>
    </row>
    <row r="5208" spans="1:1" x14ac:dyDescent="0.25">
      <c r="A5208" s="86"/>
    </row>
    <row r="5209" spans="1:1" x14ac:dyDescent="0.25">
      <c r="A5209" s="86"/>
    </row>
    <row r="5210" spans="1:1" x14ac:dyDescent="0.25">
      <c r="A5210" s="86"/>
    </row>
    <row r="5211" spans="1:1" x14ac:dyDescent="0.25">
      <c r="A5211" s="86"/>
    </row>
    <row r="5212" spans="1:1" x14ac:dyDescent="0.25">
      <c r="A5212" s="86"/>
    </row>
    <row r="5213" spans="1:1" x14ac:dyDescent="0.25">
      <c r="A5213" s="86"/>
    </row>
    <row r="5214" spans="1:1" x14ac:dyDescent="0.25">
      <c r="A5214" s="86"/>
    </row>
    <row r="5215" spans="1:1" x14ac:dyDescent="0.25">
      <c r="A5215" s="86"/>
    </row>
    <row r="5216" spans="1:1" x14ac:dyDescent="0.25">
      <c r="A5216" s="86"/>
    </row>
    <row r="5217" spans="1:1" x14ac:dyDescent="0.25">
      <c r="A5217" s="86"/>
    </row>
    <row r="5218" spans="1:1" x14ac:dyDescent="0.25">
      <c r="A5218" s="86"/>
    </row>
    <row r="5219" spans="1:1" x14ac:dyDescent="0.25">
      <c r="A5219" s="86"/>
    </row>
    <row r="5220" spans="1:1" x14ac:dyDescent="0.25">
      <c r="A5220" s="86"/>
    </row>
    <row r="5221" spans="1:1" x14ac:dyDescent="0.25">
      <c r="A5221" s="86"/>
    </row>
    <row r="5222" spans="1:1" x14ac:dyDescent="0.25">
      <c r="A5222" s="86"/>
    </row>
    <row r="5223" spans="1:1" x14ac:dyDescent="0.25">
      <c r="A5223" s="86"/>
    </row>
    <row r="5224" spans="1:1" x14ac:dyDescent="0.25">
      <c r="A5224" s="86"/>
    </row>
    <row r="5225" spans="1:1" x14ac:dyDescent="0.25">
      <c r="A5225" s="86"/>
    </row>
    <row r="5226" spans="1:1" x14ac:dyDescent="0.25">
      <c r="A5226" s="86"/>
    </row>
    <row r="5227" spans="1:1" x14ac:dyDescent="0.25">
      <c r="A5227" s="86"/>
    </row>
    <row r="5228" spans="1:1" x14ac:dyDescent="0.25">
      <c r="A5228" s="86"/>
    </row>
    <row r="5229" spans="1:1" x14ac:dyDescent="0.25">
      <c r="A5229" s="86"/>
    </row>
    <row r="5230" spans="1:1" x14ac:dyDescent="0.25">
      <c r="A5230" s="86"/>
    </row>
    <row r="5231" spans="1:1" x14ac:dyDescent="0.25">
      <c r="A5231" s="86"/>
    </row>
    <row r="5232" spans="1:1" x14ac:dyDescent="0.25">
      <c r="A5232" s="86"/>
    </row>
    <row r="5233" spans="1:1" x14ac:dyDescent="0.25">
      <c r="A5233" s="86"/>
    </row>
    <row r="5234" spans="1:1" x14ac:dyDescent="0.25">
      <c r="A5234" s="86"/>
    </row>
    <row r="5235" spans="1:1" x14ac:dyDescent="0.25">
      <c r="A5235" s="86"/>
    </row>
    <row r="5236" spans="1:1" x14ac:dyDescent="0.25">
      <c r="A5236" s="86"/>
    </row>
    <row r="5237" spans="1:1" x14ac:dyDescent="0.25">
      <c r="A5237" s="86"/>
    </row>
    <row r="5238" spans="1:1" x14ac:dyDescent="0.25">
      <c r="A5238" s="86"/>
    </row>
    <row r="5239" spans="1:1" x14ac:dyDescent="0.25">
      <c r="A5239" s="86"/>
    </row>
    <row r="5240" spans="1:1" x14ac:dyDescent="0.25">
      <c r="A5240" s="86"/>
    </row>
    <row r="5241" spans="1:1" x14ac:dyDescent="0.25">
      <c r="A5241" s="86"/>
    </row>
    <row r="5242" spans="1:1" x14ac:dyDescent="0.25">
      <c r="A5242" s="86"/>
    </row>
    <row r="5243" spans="1:1" x14ac:dyDescent="0.25">
      <c r="A5243" s="86"/>
    </row>
    <row r="5244" spans="1:1" x14ac:dyDescent="0.25">
      <c r="A5244" s="86"/>
    </row>
    <row r="5245" spans="1:1" x14ac:dyDescent="0.25">
      <c r="A5245" s="86"/>
    </row>
    <row r="5246" spans="1:1" x14ac:dyDescent="0.25">
      <c r="A5246" s="86"/>
    </row>
    <row r="5247" spans="1:1" x14ac:dyDescent="0.25">
      <c r="A5247" s="86"/>
    </row>
    <row r="5248" spans="1:1" x14ac:dyDescent="0.25">
      <c r="A5248" s="86"/>
    </row>
    <row r="5249" spans="1:1" x14ac:dyDescent="0.25">
      <c r="A5249" s="86"/>
    </row>
    <row r="5250" spans="1:1" x14ac:dyDescent="0.25">
      <c r="A5250" s="86"/>
    </row>
    <row r="5251" spans="1:1" x14ac:dyDescent="0.25">
      <c r="A5251" s="86"/>
    </row>
    <row r="5252" spans="1:1" x14ac:dyDescent="0.25">
      <c r="A5252" s="86"/>
    </row>
    <row r="5253" spans="1:1" x14ac:dyDescent="0.25">
      <c r="A5253" s="86"/>
    </row>
    <row r="5254" spans="1:1" x14ac:dyDescent="0.25">
      <c r="A5254" s="86"/>
    </row>
    <row r="5255" spans="1:1" x14ac:dyDescent="0.25">
      <c r="A5255" s="86"/>
    </row>
    <row r="5256" spans="1:1" x14ac:dyDescent="0.25">
      <c r="A5256" s="86"/>
    </row>
    <row r="5257" spans="1:1" x14ac:dyDescent="0.25">
      <c r="A5257" s="86"/>
    </row>
    <row r="5258" spans="1:1" x14ac:dyDescent="0.25">
      <c r="A5258" s="86"/>
    </row>
    <row r="5259" spans="1:1" x14ac:dyDescent="0.25">
      <c r="A5259" s="86"/>
    </row>
    <row r="5260" spans="1:1" x14ac:dyDescent="0.25">
      <c r="A5260" s="86"/>
    </row>
    <row r="5261" spans="1:1" x14ac:dyDescent="0.25">
      <c r="A5261" s="86"/>
    </row>
    <row r="5262" spans="1:1" x14ac:dyDescent="0.25">
      <c r="A5262" s="86"/>
    </row>
    <row r="5263" spans="1:1" x14ac:dyDescent="0.25">
      <c r="A5263" s="86"/>
    </row>
    <row r="5264" spans="1:1" x14ac:dyDescent="0.25">
      <c r="A5264" s="86"/>
    </row>
    <row r="5265" spans="1:1" x14ac:dyDescent="0.25">
      <c r="A5265" s="86"/>
    </row>
    <row r="5266" spans="1:1" x14ac:dyDescent="0.25">
      <c r="A5266" s="86"/>
    </row>
    <row r="5267" spans="1:1" x14ac:dyDescent="0.25">
      <c r="A5267" s="86"/>
    </row>
    <row r="5268" spans="1:1" x14ac:dyDescent="0.25">
      <c r="A5268" s="86"/>
    </row>
    <row r="5269" spans="1:1" x14ac:dyDescent="0.25">
      <c r="A5269" s="86"/>
    </row>
    <row r="5270" spans="1:1" x14ac:dyDescent="0.25">
      <c r="A5270" s="86"/>
    </row>
    <row r="5271" spans="1:1" x14ac:dyDescent="0.25">
      <c r="A5271" s="86"/>
    </row>
    <row r="5272" spans="1:1" x14ac:dyDescent="0.25">
      <c r="A5272" s="86"/>
    </row>
    <row r="5273" spans="1:1" x14ac:dyDescent="0.25">
      <c r="A5273" s="86"/>
    </row>
    <row r="5274" spans="1:1" x14ac:dyDescent="0.25">
      <c r="A5274" s="86"/>
    </row>
    <row r="5275" spans="1:1" x14ac:dyDescent="0.25">
      <c r="A5275" s="86"/>
    </row>
    <row r="5276" spans="1:1" x14ac:dyDescent="0.25">
      <c r="A5276" s="86"/>
    </row>
    <row r="5277" spans="1:1" x14ac:dyDescent="0.25">
      <c r="A5277" s="86"/>
    </row>
    <row r="5278" spans="1:1" x14ac:dyDescent="0.25">
      <c r="A5278" s="86"/>
    </row>
    <row r="5279" spans="1:1" x14ac:dyDescent="0.25">
      <c r="A5279" s="86"/>
    </row>
    <row r="5280" spans="1:1" x14ac:dyDescent="0.25">
      <c r="A5280" s="86"/>
    </row>
    <row r="5281" spans="1:1" x14ac:dyDescent="0.25">
      <c r="A5281" s="86"/>
    </row>
    <row r="5282" spans="1:1" x14ac:dyDescent="0.25">
      <c r="A5282" s="86"/>
    </row>
    <row r="5283" spans="1:1" x14ac:dyDescent="0.25">
      <c r="A5283" s="86"/>
    </row>
    <row r="5284" spans="1:1" x14ac:dyDescent="0.25">
      <c r="A5284" s="86"/>
    </row>
    <row r="5285" spans="1:1" x14ac:dyDescent="0.25">
      <c r="A5285" s="86"/>
    </row>
    <row r="5286" spans="1:1" x14ac:dyDescent="0.25">
      <c r="A5286" s="86"/>
    </row>
    <row r="5287" spans="1:1" x14ac:dyDescent="0.25">
      <c r="A5287" s="86"/>
    </row>
    <row r="5288" spans="1:1" x14ac:dyDescent="0.25">
      <c r="A5288" s="86"/>
    </row>
    <row r="5289" spans="1:1" x14ac:dyDescent="0.25">
      <c r="A5289" s="86"/>
    </row>
    <row r="5290" spans="1:1" x14ac:dyDescent="0.25">
      <c r="A5290" s="86"/>
    </row>
    <row r="5291" spans="1:1" x14ac:dyDescent="0.25">
      <c r="A5291" s="86"/>
    </row>
    <row r="5292" spans="1:1" x14ac:dyDescent="0.25">
      <c r="A5292" s="86"/>
    </row>
    <row r="5293" spans="1:1" x14ac:dyDescent="0.25">
      <c r="A5293" s="86"/>
    </row>
    <row r="5294" spans="1:1" x14ac:dyDescent="0.25">
      <c r="A5294" s="86"/>
    </row>
    <row r="5295" spans="1:1" x14ac:dyDescent="0.25">
      <c r="A5295" s="86"/>
    </row>
    <row r="5296" spans="1:1" x14ac:dyDescent="0.25">
      <c r="A5296" s="86"/>
    </row>
    <row r="5297" spans="1:1" x14ac:dyDescent="0.25">
      <c r="A5297" s="86"/>
    </row>
    <row r="5298" spans="1:1" x14ac:dyDescent="0.25">
      <c r="A5298" s="86"/>
    </row>
    <row r="5299" spans="1:1" x14ac:dyDescent="0.25">
      <c r="A5299" s="86"/>
    </row>
    <row r="5300" spans="1:1" x14ac:dyDescent="0.25">
      <c r="A5300" s="86"/>
    </row>
    <row r="5301" spans="1:1" x14ac:dyDescent="0.25">
      <c r="A5301" s="86"/>
    </row>
    <row r="5302" spans="1:1" x14ac:dyDescent="0.25">
      <c r="A5302" s="86"/>
    </row>
    <row r="5303" spans="1:1" x14ac:dyDescent="0.25">
      <c r="A5303" s="86"/>
    </row>
    <row r="5304" spans="1:1" x14ac:dyDescent="0.25">
      <c r="A5304" s="86"/>
    </row>
    <row r="5305" spans="1:1" x14ac:dyDescent="0.25">
      <c r="A5305" s="86"/>
    </row>
    <row r="5306" spans="1:1" x14ac:dyDescent="0.25">
      <c r="A5306" s="86"/>
    </row>
    <row r="5307" spans="1:1" x14ac:dyDescent="0.25">
      <c r="A5307" s="86"/>
    </row>
    <row r="5308" spans="1:1" x14ac:dyDescent="0.25">
      <c r="A5308" s="86"/>
    </row>
    <row r="5309" spans="1:1" x14ac:dyDescent="0.25">
      <c r="A5309" s="86"/>
    </row>
    <row r="5310" spans="1:1" x14ac:dyDescent="0.25">
      <c r="A5310" s="86"/>
    </row>
    <row r="5311" spans="1:1" x14ac:dyDescent="0.25">
      <c r="A5311" s="86"/>
    </row>
    <row r="5312" spans="1:1" x14ac:dyDescent="0.25">
      <c r="A5312" s="86"/>
    </row>
    <row r="5313" spans="1:1" x14ac:dyDescent="0.25">
      <c r="A5313" s="86"/>
    </row>
    <row r="5314" spans="1:1" x14ac:dyDescent="0.25">
      <c r="A5314" s="86"/>
    </row>
    <row r="5315" spans="1:1" x14ac:dyDescent="0.25">
      <c r="A5315" s="86"/>
    </row>
    <row r="5316" spans="1:1" x14ac:dyDescent="0.25">
      <c r="A5316" s="86"/>
    </row>
    <row r="5317" spans="1:1" x14ac:dyDescent="0.25">
      <c r="A5317" s="86"/>
    </row>
    <row r="5318" spans="1:1" x14ac:dyDescent="0.25">
      <c r="A5318" s="86"/>
    </row>
    <row r="5319" spans="1:1" x14ac:dyDescent="0.25">
      <c r="A5319" s="86"/>
    </row>
    <row r="5320" spans="1:1" x14ac:dyDescent="0.25">
      <c r="A5320" s="86"/>
    </row>
    <row r="5321" spans="1:1" x14ac:dyDescent="0.25">
      <c r="A5321" s="86"/>
    </row>
    <row r="5322" spans="1:1" x14ac:dyDescent="0.25">
      <c r="A5322" s="86"/>
    </row>
    <row r="5323" spans="1:1" x14ac:dyDescent="0.25">
      <c r="A5323" s="86"/>
    </row>
    <row r="5324" spans="1:1" x14ac:dyDescent="0.25">
      <c r="A5324" s="86"/>
    </row>
    <row r="5325" spans="1:1" x14ac:dyDescent="0.25">
      <c r="A5325" s="86"/>
    </row>
    <row r="5326" spans="1:1" x14ac:dyDescent="0.25">
      <c r="A5326" s="86"/>
    </row>
    <row r="5327" spans="1:1" x14ac:dyDescent="0.25">
      <c r="A5327" s="86"/>
    </row>
    <row r="5328" spans="1:1" x14ac:dyDescent="0.25">
      <c r="A5328" s="86"/>
    </row>
    <row r="5329" spans="1:1" x14ac:dyDescent="0.25">
      <c r="A5329" s="86"/>
    </row>
    <row r="5330" spans="1:1" x14ac:dyDescent="0.25">
      <c r="A5330" s="86"/>
    </row>
    <row r="5331" spans="1:1" x14ac:dyDescent="0.25">
      <c r="A5331" s="86"/>
    </row>
    <row r="5332" spans="1:1" x14ac:dyDescent="0.25">
      <c r="A5332" s="86"/>
    </row>
    <row r="5333" spans="1:1" x14ac:dyDescent="0.25">
      <c r="A5333" s="86"/>
    </row>
    <row r="5334" spans="1:1" x14ac:dyDescent="0.25">
      <c r="A5334" s="86"/>
    </row>
    <row r="5335" spans="1:1" x14ac:dyDescent="0.25">
      <c r="A5335" s="86"/>
    </row>
    <row r="5336" spans="1:1" x14ac:dyDescent="0.25">
      <c r="A5336" s="86"/>
    </row>
    <row r="5337" spans="1:1" x14ac:dyDescent="0.25">
      <c r="A5337" s="86"/>
    </row>
    <row r="5338" spans="1:1" x14ac:dyDescent="0.25">
      <c r="A5338" s="86"/>
    </row>
    <row r="5339" spans="1:1" x14ac:dyDescent="0.25">
      <c r="A5339" s="86"/>
    </row>
    <row r="5340" spans="1:1" x14ac:dyDescent="0.25">
      <c r="A5340" s="86"/>
    </row>
    <row r="5341" spans="1:1" x14ac:dyDescent="0.25">
      <c r="A5341" s="86"/>
    </row>
    <row r="5342" spans="1:1" x14ac:dyDescent="0.25">
      <c r="A5342" s="86"/>
    </row>
    <row r="5343" spans="1:1" x14ac:dyDescent="0.25">
      <c r="A5343" s="86"/>
    </row>
    <row r="5344" spans="1:1" x14ac:dyDescent="0.25">
      <c r="A5344" s="86"/>
    </row>
    <row r="5345" spans="1:1" x14ac:dyDescent="0.25">
      <c r="A5345" s="86"/>
    </row>
    <row r="5346" spans="1:1" x14ac:dyDescent="0.25">
      <c r="A5346" s="86"/>
    </row>
    <row r="5347" spans="1:1" x14ac:dyDescent="0.25">
      <c r="A5347" s="86"/>
    </row>
    <row r="5348" spans="1:1" x14ac:dyDescent="0.25">
      <c r="A5348" s="86"/>
    </row>
    <row r="5349" spans="1:1" x14ac:dyDescent="0.25">
      <c r="A5349" s="86"/>
    </row>
    <row r="5350" spans="1:1" x14ac:dyDescent="0.25">
      <c r="A5350" s="86"/>
    </row>
    <row r="5351" spans="1:1" x14ac:dyDescent="0.25">
      <c r="A5351" s="86"/>
    </row>
    <row r="5352" spans="1:1" x14ac:dyDescent="0.25">
      <c r="A5352" s="86"/>
    </row>
    <row r="5353" spans="1:1" x14ac:dyDescent="0.25">
      <c r="A5353" s="86"/>
    </row>
    <row r="5354" spans="1:1" x14ac:dyDescent="0.25">
      <c r="A5354" s="86"/>
    </row>
    <row r="5355" spans="1:1" x14ac:dyDescent="0.25">
      <c r="A5355" s="86"/>
    </row>
    <row r="5356" spans="1:1" x14ac:dyDescent="0.25">
      <c r="A5356" s="86"/>
    </row>
    <row r="5357" spans="1:1" x14ac:dyDescent="0.25">
      <c r="A5357" s="86"/>
    </row>
    <row r="5358" spans="1:1" x14ac:dyDescent="0.25">
      <c r="A5358" s="86"/>
    </row>
    <row r="5359" spans="1:1" x14ac:dyDescent="0.25">
      <c r="A5359" s="86"/>
    </row>
    <row r="5360" spans="1:1" x14ac:dyDescent="0.25">
      <c r="A5360" s="86"/>
    </row>
    <row r="5361" spans="1:1" x14ac:dyDescent="0.25">
      <c r="A5361" s="86"/>
    </row>
    <row r="5362" spans="1:1" x14ac:dyDescent="0.25">
      <c r="A5362" s="86"/>
    </row>
    <row r="5363" spans="1:1" x14ac:dyDescent="0.25">
      <c r="A5363" s="86"/>
    </row>
    <row r="5364" spans="1:1" x14ac:dyDescent="0.25">
      <c r="A5364" s="86"/>
    </row>
    <row r="5365" spans="1:1" x14ac:dyDescent="0.25">
      <c r="A5365" s="86"/>
    </row>
    <row r="5366" spans="1:1" x14ac:dyDescent="0.25">
      <c r="A5366" s="86"/>
    </row>
    <row r="5367" spans="1:1" x14ac:dyDescent="0.25">
      <c r="A5367" s="86"/>
    </row>
    <row r="5368" spans="1:1" x14ac:dyDescent="0.25">
      <c r="A5368" s="86"/>
    </row>
    <row r="5369" spans="1:1" x14ac:dyDescent="0.25">
      <c r="A5369" s="86"/>
    </row>
    <row r="5370" spans="1:1" x14ac:dyDescent="0.25">
      <c r="A5370" s="86"/>
    </row>
    <row r="5371" spans="1:1" x14ac:dyDescent="0.25">
      <c r="A5371" s="86"/>
    </row>
    <row r="5372" spans="1:1" x14ac:dyDescent="0.25">
      <c r="A5372" s="86"/>
    </row>
    <row r="5373" spans="1:1" x14ac:dyDescent="0.25">
      <c r="A5373" s="86"/>
    </row>
    <row r="5374" spans="1:1" x14ac:dyDescent="0.25">
      <c r="A5374" s="86"/>
    </row>
    <row r="5375" spans="1:1" x14ac:dyDescent="0.25">
      <c r="A5375" s="86"/>
    </row>
    <row r="5376" spans="1:1" x14ac:dyDescent="0.25">
      <c r="A5376" s="86"/>
    </row>
    <row r="5377" spans="1:1" x14ac:dyDescent="0.25">
      <c r="A5377" s="86"/>
    </row>
    <row r="5378" spans="1:1" x14ac:dyDescent="0.25">
      <c r="A5378" s="86"/>
    </row>
    <row r="5379" spans="1:1" x14ac:dyDescent="0.25">
      <c r="A5379" s="86"/>
    </row>
    <row r="5380" spans="1:1" x14ac:dyDescent="0.25">
      <c r="A5380" s="86"/>
    </row>
    <row r="5381" spans="1:1" x14ac:dyDescent="0.25">
      <c r="A5381" s="86"/>
    </row>
    <row r="5382" spans="1:1" x14ac:dyDescent="0.25">
      <c r="A5382" s="86"/>
    </row>
    <row r="5383" spans="1:1" x14ac:dyDescent="0.25">
      <c r="A5383" s="86"/>
    </row>
    <row r="5384" spans="1:1" x14ac:dyDescent="0.25">
      <c r="A5384" s="86"/>
    </row>
    <row r="5385" spans="1:1" x14ac:dyDescent="0.25">
      <c r="A5385" s="86"/>
    </row>
    <row r="5386" spans="1:1" x14ac:dyDescent="0.25">
      <c r="A5386" s="86"/>
    </row>
    <row r="5387" spans="1:1" x14ac:dyDescent="0.25">
      <c r="A5387" s="86"/>
    </row>
    <row r="5388" spans="1:1" x14ac:dyDescent="0.25">
      <c r="A5388" s="86"/>
    </row>
    <row r="5389" spans="1:1" x14ac:dyDescent="0.25">
      <c r="A5389" s="86"/>
    </row>
    <row r="5390" spans="1:1" x14ac:dyDescent="0.25">
      <c r="A5390" s="86"/>
    </row>
    <row r="5391" spans="1:1" x14ac:dyDescent="0.25">
      <c r="A5391" s="86"/>
    </row>
    <row r="5392" spans="1:1" x14ac:dyDescent="0.25">
      <c r="A5392" s="86"/>
    </row>
    <row r="5393" spans="1:1" x14ac:dyDescent="0.25">
      <c r="A5393" s="86"/>
    </row>
    <row r="5394" spans="1:1" x14ac:dyDescent="0.25">
      <c r="A5394" s="86"/>
    </row>
    <row r="5395" spans="1:1" x14ac:dyDescent="0.25">
      <c r="A5395" s="86"/>
    </row>
    <row r="5396" spans="1:1" x14ac:dyDescent="0.25">
      <c r="A5396" s="86"/>
    </row>
    <row r="5397" spans="1:1" x14ac:dyDescent="0.25">
      <c r="A5397" s="86"/>
    </row>
    <row r="5398" spans="1:1" x14ac:dyDescent="0.25">
      <c r="A5398" s="86"/>
    </row>
    <row r="5399" spans="1:1" x14ac:dyDescent="0.25">
      <c r="A5399" s="86"/>
    </row>
    <row r="5400" spans="1:1" x14ac:dyDescent="0.25">
      <c r="A5400" s="86"/>
    </row>
    <row r="5401" spans="1:1" x14ac:dyDescent="0.25">
      <c r="A5401" s="86"/>
    </row>
    <row r="5402" spans="1:1" x14ac:dyDescent="0.25">
      <c r="A5402" s="86"/>
    </row>
    <row r="5403" spans="1:1" x14ac:dyDescent="0.25">
      <c r="A5403" s="86"/>
    </row>
    <row r="5404" spans="1:1" x14ac:dyDescent="0.25">
      <c r="A5404" s="86"/>
    </row>
    <row r="5405" spans="1:1" x14ac:dyDescent="0.25">
      <c r="A5405" s="86"/>
    </row>
    <row r="5406" spans="1:1" x14ac:dyDescent="0.25">
      <c r="A5406" s="86"/>
    </row>
    <row r="5407" spans="1:1" x14ac:dyDescent="0.25">
      <c r="A5407" s="86"/>
    </row>
    <row r="5408" spans="1:1" x14ac:dyDescent="0.25">
      <c r="A5408" s="86"/>
    </row>
    <row r="5409" spans="1:1" x14ac:dyDescent="0.25">
      <c r="A5409" s="86"/>
    </row>
    <row r="5410" spans="1:1" x14ac:dyDescent="0.25">
      <c r="A5410" s="86"/>
    </row>
    <row r="5411" spans="1:1" x14ac:dyDescent="0.25">
      <c r="A5411" s="86"/>
    </row>
    <row r="5412" spans="1:1" x14ac:dyDescent="0.25">
      <c r="A5412" s="86"/>
    </row>
    <row r="5413" spans="1:1" x14ac:dyDescent="0.25">
      <c r="A5413" s="86"/>
    </row>
    <row r="5414" spans="1:1" x14ac:dyDescent="0.25">
      <c r="A5414" s="86"/>
    </row>
    <row r="5415" spans="1:1" x14ac:dyDescent="0.25">
      <c r="A5415" s="86"/>
    </row>
    <row r="5416" spans="1:1" x14ac:dyDescent="0.25">
      <c r="A5416" s="86"/>
    </row>
    <row r="5417" spans="1:1" x14ac:dyDescent="0.25">
      <c r="A5417" s="86"/>
    </row>
    <row r="5418" spans="1:1" x14ac:dyDescent="0.25">
      <c r="A5418" s="86"/>
    </row>
    <row r="5419" spans="1:1" x14ac:dyDescent="0.25">
      <c r="A5419" s="86"/>
    </row>
    <row r="5420" spans="1:1" x14ac:dyDescent="0.25">
      <c r="A5420" s="86"/>
    </row>
    <row r="5421" spans="1:1" x14ac:dyDescent="0.25">
      <c r="A5421" s="86"/>
    </row>
    <row r="5422" spans="1:1" x14ac:dyDescent="0.25">
      <c r="A5422" s="86"/>
    </row>
    <row r="5423" spans="1:1" x14ac:dyDescent="0.25">
      <c r="A5423" s="86"/>
    </row>
    <row r="5424" spans="1:1" x14ac:dyDescent="0.25">
      <c r="A5424" s="86"/>
    </row>
    <row r="5425" spans="1:1" x14ac:dyDescent="0.25">
      <c r="A5425" s="86"/>
    </row>
    <row r="5426" spans="1:1" x14ac:dyDescent="0.25">
      <c r="A5426" s="86"/>
    </row>
    <row r="5427" spans="1:1" x14ac:dyDescent="0.25">
      <c r="A5427" s="86"/>
    </row>
    <row r="5428" spans="1:1" x14ac:dyDescent="0.25">
      <c r="A5428" s="86"/>
    </row>
    <row r="5429" spans="1:1" x14ac:dyDescent="0.25">
      <c r="A5429" s="86"/>
    </row>
    <row r="5430" spans="1:1" x14ac:dyDescent="0.25">
      <c r="A5430" s="86"/>
    </row>
    <row r="5431" spans="1:1" x14ac:dyDescent="0.25">
      <c r="A5431" s="86"/>
    </row>
    <row r="5432" spans="1:1" x14ac:dyDescent="0.25">
      <c r="A5432" s="86"/>
    </row>
    <row r="5433" spans="1:1" x14ac:dyDescent="0.25">
      <c r="A5433" s="86"/>
    </row>
    <row r="5434" spans="1:1" x14ac:dyDescent="0.25">
      <c r="A5434" s="86"/>
    </row>
    <row r="5435" spans="1:1" x14ac:dyDescent="0.25">
      <c r="A5435" s="86"/>
    </row>
    <row r="5436" spans="1:1" x14ac:dyDescent="0.25">
      <c r="A5436" s="86"/>
    </row>
    <row r="5437" spans="1:1" x14ac:dyDescent="0.25">
      <c r="A5437" s="86"/>
    </row>
    <row r="5438" spans="1:1" x14ac:dyDescent="0.25">
      <c r="A5438" s="86"/>
    </row>
    <row r="5439" spans="1:1" x14ac:dyDescent="0.25">
      <c r="A5439" s="86"/>
    </row>
    <row r="5440" spans="1:1" x14ac:dyDescent="0.25">
      <c r="A5440" s="86"/>
    </row>
    <row r="5441" spans="1:1" x14ac:dyDescent="0.25">
      <c r="A5441" s="86"/>
    </row>
    <row r="5442" spans="1:1" x14ac:dyDescent="0.25">
      <c r="A5442" s="86"/>
    </row>
    <row r="5443" spans="1:1" x14ac:dyDescent="0.25">
      <c r="A5443" s="86"/>
    </row>
    <row r="5444" spans="1:1" x14ac:dyDescent="0.25">
      <c r="A5444" s="86"/>
    </row>
    <row r="5445" spans="1:1" x14ac:dyDescent="0.25">
      <c r="A5445" s="86"/>
    </row>
    <row r="5446" spans="1:1" x14ac:dyDescent="0.25">
      <c r="A5446" s="86"/>
    </row>
    <row r="5447" spans="1:1" x14ac:dyDescent="0.25">
      <c r="A5447" s="86"/>
    </row>
    <row r="5448" spans="1:1" x14ac:dyDescent="0.25">
      <c r="A5448" s="86"/>
    </row>
    <row r="5449" spans="1:1" x14ac:dyDescent="0.25">
      <c r="A5449" s="86"/>
    </row>
    <row r="5450" spans="1:1" x14ac:dyDescent="0.25">
      <c r="A5450" s="86"/>
    </row>
    <row r="5451" spans="1:1" x14ac:dyDescent="0.25">
      <c r="A5451" s="86"/>
    </row>
    <row r="5452" spans="1:1" x14ac:dyDescent="0.25">
      <c r="A5452" s="86"/>
    </row>
    <row r="5453" spans="1:1" x14ac:dyDescent="0.25">
      <c r="A5453" s="86"/>
    </row>
    <row r="5454" spans="1:1" x14ac:dyDescent="0.25">
      <c r="A5454" s="86"/>
    </row>
    <row r="5455" spans="1:1" x14ac:dyDescent="0.25">
      <c r="A5455" s="86"/>
    </row>
    <row r="5456" spans="1:1" x14ac:dyDescent="0.25">
      <c r="A5456" s="86"/>
    </row>
    <row r="5457" spans="1:1" x14ac:dyDescent="0.25">
      <c r="A5457" s="86"/>
    </row>
    <row r="5458" spans="1:1" x14ac:dyDescent="0.25">
      <c r="A5458" s="86"/>
    </row>
    <row r="5459" spans="1:1" x14ac:dyDescent="0.25">
      <c r="A5459" s="86"/>
    </row>
    <row r="5460" spans="1:1" x14ac:dyDescent="0.25">
      <c r="A5460" s="86"/>
    </row>
    <row r="5461" spans="1:1" x14ac:dyDescent="0.25">
      <c r="A5461" s="86"/>
    </row>
    <row r="5462" spans="1:1" x14ac:dyDescent="0.25">
      <c r="A5462" s="86"/>
    </row>
    <row r="5463" spans="1:1" x14ac:dyDescent="0.25">
      <c r="A5463" s="86"/>
    </row>
    <row r="5464" spans="1:1" x14ac:dyDescent="0.25">
      <c r="A5464" s="86"/>
    </row>
    <row r="5465" spans="1:1" x14ac:dyDescent="0.25">
      <c r="A5465" s="86"/>
    </row>
    <row r="5466" spans="1:1" x14ac:dyDescent="0.25">
      <c r="A5466" s="86"/>
    </row>
    <row r="5467" spans="1:1" x14ac:dyDescent="0.25">
      <c r="A5467" s="86"/>
    </row>
    <row r="5468" spans="1:1" x14ac:dyDescent="0.25">
      <c r="A5468" s="86"/>
    </row>
    <row r="5469" spans="1:1" x14ac:dyDescent="0.25">
      <c r="A5469" s="86"/>
    </row>
    <row r="5470" spans="1:1" x14ac:dyDescent="0.25">
      <c r="A5470" s="86"/>
    </row>
    <row r="5471" spans="1:1" x14ac:dyDescent="0.25">
      <c r="A5471" s="86"/>
    </row>
    <row r="5472" spans="1:1" x14ac:dyDescent="0.25">
      <c r="A5472" s="86"/>
    </row>
    <row r="5473" spans="1:1" x14ac:dyDescent="0.25">
      <c r="A5473" s="86"/>
    </row>
    <row r="5474" spans="1:1" x14ac:dyDescent="0.25">
      <c r="A5474" s="86"/>
    </row>
    <row r="5475" spans="1:1" x14ac:dyDescent="0.25">
      <c r="A5475" s="86"/>
    </row>
    <row r="5476" spans="1:1" x14ac:dyDescent="0.25">
      <c r="A5476" s="86"/>
    </row>
    <row r="5477" spans="1:1" x14ac:dyDescent="0.25">
      <c r="A5477" s="86"/>
    </row>
    <row r="5478" spans="1:1" x14ac:dyDescent="0.25">
      <c r="A5478" s="86"/>
    </row>
    <row r="5479" spans="1:1" x14ac:dyDescent="0.25">
      <c r="A5479" s="86"/>
    </row>
    <row r="5480" spans="1:1" x14ac:dyDescent="0.25">
      <c r="A5480" s="86"/>
    </row>
    <row r="5481" spans="1:1" x14ac:dyDescent="0.25">
      <c r="A5481" s="86"/>
    </row>
    <row r="5482" spans="1:1" x14ac:dyDescent="0.25">
      <c r="A5482" s="86"/>
    </row>
    <row r="5483" spans="1:1" x14ac:dyDescent="0.25">
      <c r="A5483" s="86"/>
    </row>
    <row r="5484" spans="1:1" x14ac:dyDescent="0.25">
      <c r="A5484" s="86"/>
    </row>
    <row r="5485" spans="1:1" x14ac:dyDescent="0.25">
      <c r="A5485" s="86"/>
    </row>
    <row r="5486" spans="1:1" x14ac:dyDescent="0.25">
      <c r="A5486" s="86"/>
    </row>
    <row r="5487" spans="1:1" x14ac:dyDescent="0.25">
      <c r="A5487" s="86"/>
    </row>
    <row r="5488" spans="1:1" x14ac:dyDescent="0.25">
      <c r="A5488" s="86"/>
    </row>
    <row r="5489" spans="1:1" x14ac:dyDescent="0.25">
      <c r="A5489" s="86"/>
    </row>
    <row r="5490" spans="1:1" x14ac:dyDescent="0.25">
      <c r="A5490" s="86"/>
    </row>
    <row r="5491" spans="1:1" x14ac:dyDescent="0.25">
      <c r="A5491" s="86"/>
    </row>
    <row r="5492" spans="1:1" x14ac:dyDescent="0.25">
      <c r="A5492" s="86"/>
    </row>
    <row r="5493" spans="1:1" x14ac:dyDescent="0.25">
      <c r="A5493" s="86"/>
    </row>
    <row r="5494" spans="1:1" x14ac:dyDescent="0.25">
      <c r="A5494" s="86"/>
    </row>
    <row r="5495" spans="1:1" x14ac:dyDescent="0.25">
      <c r="A5495" s="86"/>
    </row>
    <row r="5496" spans="1:1" x14ac:dyDescent="0.25">
      <c r="A5496" s="86"/>
    </row>
    <row r="5497" spans="1:1" x14ac:dyDescent="0.25">
      <c r="A5497" s="86"/>
    </row>
    <row r="5498" spans="1:1" x14ac:dyDescent="0.25">
      <c r="A5498" s="86"/>
    </row>
    <row r="5499" spans="1:1" x14ac:dyDescent="0.25">
      <c r="A5499" s="86"/>
    </row>
    <row r="5500" spans="1:1" x14ac:dyDescent="0.25">
      <c r="A5500" s="86"/>
    </row>
    <row r="5501" spans="1:1" x14ac:dyDescent="0.25">
      <c r="A5501" s="86"/>
    </row>
    <row r="5502" spans="1:1" x14ac:dyDescent="0.25">
      <c r="A5502" s="86"/>
    </row>
    <row r="5503" spans="1:1" x14ac:dyDescent="0.25">
      <c r="A5503" s="86"/>
    </row>
    <row r="5504" spans="1:1" x14ac:dyDescent="0.25">
      <c r="A5504" s="86"/>
    </row>
    <row r="5505" spans="1:1" x14ac:dyDescent="0.25">
      <c r="A5505" s="86"/>
    </row>
    <row r="5506" spans="1:1" x14ac:dyDescent="0.25">
      <c r="A5506" s="86"/>
    </row>
    <row r="5507" spans="1:1" x14ac:dyDescent="0.25">
      <c r="A5507" s="86"/>
    </row>
    <row r="5508" spans="1:1" x14ac:dyDescent="0.25">
      <c r="A5508" s="86"/>
    </row>
    <row r="5509" spans="1:1" x14ac:dyDescent="0.25">
      <c r="A5509" s="86"/>
    </row>
    <row r="5510" spans="1:1" x14ac:dyDescent="0.25">
      <c r="A5510" s="86"/>
    </row>
    <row r="5511" spans="1:1" x14ac:dyDescent="0.25">
      <c r="A5511" s="86"/>
    </row>
    <row r="5512" spans="1:1" x14ac:dyDescent="0.25">
      <c r="A5512" s="86"/>
    </row>
    <row r="5513" spans="1:1" x14ac:dyDescent="0.25">
      <c r="A5513" s="86"/>
    </row>
    <row r="5514" spans="1:1" x14ac:dyDescent="0.25">
      <c r="A5514" s="86"/>
    </row>
    <row r="5515" spans="1:1" x14ac:dyDescent="0.25">
      <c r="A5515" s="86"/>
    </row>
    <row r="5516" spans="1:1" x14ac:dyDescent="0.25">
      <c r="A5516" s="86"/>
    </row>
    <row r="5517" spans="1:1" x14ac:dyDescent="0.25">
      <c r="A5517" s="86"/>
    </row>
    <row r="5518" spans="1:1" x14ac:dyDescent="0.25">
      <c r="A5518" s="86"/>
    </row>
    <row r="5519" spans="1:1" x14ac:dyDescent="0.25">
      <c r="A5519" s="86"/>
    </row>
    <row r="5520" spans="1:1" x14ac:dyDescent="0.25">
      <c r="A5520" s="86"/>
    </row>
    <row r="5521" spans="1:1" x14ac:dyDescent="0.25">
      <c r="A5521" s="86"/>
    </row>
    <row r="5522" spans="1:1" x14ac:dyDescent="0.25">
      <c r="A5522" s="86"/>
    </row>
    <row r="5523" spans="1:1" x14ac:dyDescent="0.25">
      <c r="A5523" s="86"/>
    </row>
    <row r="5524" spans="1:1" x14ac:dyDescent="0.25">
      <c r="A5524" s="86"/>
    </row>
    <row r="5525" spans="1:1" x14ac:dyDescent="0.25">
      <c r="A5525" s="86"/>
    </row>
    <row r="5526" spans="1:1" x14ac:dyDescent="0.25">
      <c r="A5526" s="86"/>
    </row>
    <row r="5527" spans="1:1" x14ac:dyDescent="0.25">
      <c r="A5527" s="86"/>
    </row>
    <row r="5528" spans="1:1" x14ac:dyDescent="0.25">
      <c r="A5528" s="86"/>
    </row>
    <row r="5529" spans="1:1" x14ac:dyDescent="0.25">
      <c r="A5529" s="86"/>
    </row>
    <row r="5530" spans="1:1" x14ac:dyDescent="0.25">
      <c r="A5530" s="86"/>
    </row>
    <row r="5531" spans="1:1" x14ac:dyDescent="0.25">
      <c r="A5531" s="86"/>
    </row>
    <row r="5532" spans="1:1" x14ac:dyDescent="0.25">
      <c r="A5532" s="86"/>
    </row>
    <row r="5533" spans="1:1" x14ac:dyDescent="0.25">
      <c r="A5533" s="86"/>
    </row>
    <row r="5534" spans="1:1" x14ac:dyDescent="0.25">
      <c r="A5534" s="86"/>
    </row>
    <row r="5535" spans="1:1" x14ac:dyDescent="0.25">
      <c r="A5535" s="86"/>
    </row>
    <row r="5536" spans="1:1" x14ac:dyDescent="0.25">
      <c r="A5536" s="86"/>
    </row>
    <row r="5537" spans="1:1" x14ac:dyDescent="0.25">
      <c r="A5537" s="86"/>
    </row>
    <row r="5538" spans="1:1" x14ac:dyDescent="0.25">
      <c r="A5538" s="86"/>
    </row>
    <row r="5539" spans="1:1" x14ac:dyDescent="0.25">
      <c r="A5539" s="86"/>
    </row>
    <row r="5540" spans="1:1" x14ac:dyDescent="0.25">
      <c r="A5540" s="86"/>
    </row>
    <row r="5541" spans="1:1" x14ac:dyDescent="0.25">
      <c r="A5541" s="86"/>
    </row>
    <row r="5542" spans="1:1" x14ac:dyDescent="0.25">
      <c r="A5542" s="86"/>
    </row>
    <row r="5543" spans="1:1" x14ac:dyDescent="0.25">
      <c r="A5543" s="86"/>
    </row>
    <row r="5544" spans="1:1" x14ac:dyDescent="0.25">
      <c r="A5544" s="86"/>
    </row>
    <row r="5545" spans="1:1" x14ac:dyDescent="0.25">
      <c r="A5545" s="86"/>
    </row>
    <row r="5546" spans="1:1" x14ac:dyDescent="0.25">
      <c r="A5546" s="86"/>
    </row>
    <row r="5547" spans="1:1" x14ac:dyDescent="0.25">
      <c r="A5547" s="86"/>
    </row>
    <row r="5548" spans="1:1" x14ac:dyDescent="0.25">
      <c r="A5548" s="86"/>
    </row>
    <row r="5549" spans="1:1" x14ac:dyDescent="0.25">
      <c r="A5549" s="86"/>
    </row>
    <row r="5550" spans="1:1" x14ac:dyDescent="0.25">
      <c r="A5550" s="86"/>
    </row>
    <row r="5551" spans="1:1" x14ac:dyDescent="0.25">
      <c r="A5551" s="86"/>
    </row>
    <row r="5552" spans="1:1" x14ac:dyDescent="0.25">
      <c r="A5552" s="86"/>
    </row>
    <row r="5553" spans="1:1" x14ac:dyDescent="0.25">
      <c r="A5553" s="86"/>
    </row>
    <row r="5554" spans="1:1" x14ac:dyDescent="0.25">
      <c r="A5554" s="86"/>
    </row>
    <row r="5555" spans="1:1" x14ac:dyDescent="0.25">
      <c r="A5555" s="86"/>
    </row>
    <row r="5556" spans="1:1" x14ac:dyDescent="0.25">
      <c r="A5556" s="86"/>
    </row>
    <row r="5557" spans="1:1" x14ac:dyDescent="0.25">
      <c r="A5557" s="86"/>
    </row>
    <row r="5558" spans="1:1" x14ac:dyDescent="0.25">
      <c r="A5558" s="86"/>
    </row>
    <row r="5559" spans="1:1" x14ac:dyDescent="0.25">
      <c r="A5559" s="86"/>
    </row>
    <row r="5560" spans="1:1" x14ac:dyDescent="0.25">
      <c r="A5560" s="86"/>
    </row>
    <row r="5561" spans="1:1" x14ac:dyDescent="0.25">
      <c r="A5561" s="86"/>
    </row>
    <row r="5562" spans="1:1" x14ac:dyDescent="0.25">
      <c r="A5562" s="86"/>
    </row>
    <row r="5563" spans="1:1" x14ac:dyDescent="0.25">
      <c r="A5563" s="86"/>
    </row>
    <row r="5564" spans="1:1" x14ac:dyDescent="0.25">
      <c r="A5564" s="86"/>
    </row>
    <row r="5565" spans="1:1" x14ac:dyDescent="0.25">
      <c r="A5565" s="86"/>
    </row>
    <row r="5566" spans="1:1" x14ac:dyDescent="0.25">
      <c r="A5566" s="86"/>
    </row>
    <row r="5567" spans="1:1" x14ac:dyDescent="0.25">
      <c r="A5567" s="86"/>
    </row>
    <row r="5568" spans="1:1" x14ac:dyDescent="0.25">
      <c r="A5568" s="86"/>
    </row>
    <row r="5569" spans="1:1" x14ac:dyDescent="0.25">
      <c r="A5569" s="86"/>
    </row>
    <row r="5570" spans="1:1" x14ac:dyDescent="0.25">
      <c r="A5570" s="86"/>
    </row>
    <row r="5571" spans="1:1" x14ac:dyDescent="0.25">
      <c r="A5571" s="86"/>
    </row>
    <row r="5572" spans="1:1" x14ac:dyDescent="0.25">
      <c r="A5572" s="86"/>
    </row>
    <row r="5573" spans="1:1" x14ac:dyDescent="0.25">
      <c r="A5573" s="86"/>
    </row>
    <row r="5574" spans="1:1" x14ac:dyDescent="0.25">
      <c r="A5574" s="86"/>
    </row>
    <row r="5575" spans="1:1" x14ac:dyDescent="0.25">
      <c r="A5575" s="86"/>
    </row>
    <row r="5576" spans="1:1" x14ac:dyDescent="0.25">
      <c r="A5576" s="86"/>
    </row>
    <row r="5577" spans="1:1" x14ac:dyDescent="0.25">
      <c r="A5577" s="86"/>
    </row>
    <row r="5578" spans="1:1" x14ac:dyDescent="0.25">
      <c r="A5578" s="86"/>
    </row>
    <row r="5579" spans="1:1" x14ac:dyDescent="0.25">
      <c r="A5579" s="86"/>
    </row>
    <row r="5580" spans="1:1" x14ac:dyDescent="0.25">
      <c r="A5580" s="86"/>
    </row>
    <row r="5581" spans="1:1" x14ac:dyDescent="0.25">
      <c r="A5581" s="86"/>
    </row>
    <row r="5582" spans="1:1" x14ac:dyDescent="0.25">
      <c r="A5582" s="86"/>
    </row>
    <row r="5583" spans="1:1" x14ac:dyDescent="0.25">
      <c r="A5583" s="86"/>
    </row>
    <row r="5584" spans="1:1" x14ac:dyDescent="0.25">
      <c r="A5584" s="86"/>
    </row>
    <row r="5585" spans="1:1" x14ac:dyDescent="0.25">
      <c r="A5585" s="86"/>
    </row>
    <row r="5586" spans="1:1" x14ac:dyDescent="0.25">
      <c r="A5586" s="86"/>
    </row>
    <row r="5587" spans="1:1" x14ac:dyDescent="0.25">
      <c r="A5587" s="86"/>
    </row>
    <row r="5588" spans="1:1" x14ac:dyDescent="0.25">
      <c r="A5588" s="86"/>
    </row>
    <row r="5589" spans="1:1" x14ac:dyDescent="0.25">
      <c r="A5589" s="86"/>
    </row>
    <row r="5590" spans="1:1" x14ac:dyDescent="0.25">
      <c r="A5590" s="86"/>
    </row>
    <row r="5591" spans="1:1" x14ac:dyDescent="0.25">
      <c r="A5591" s="86"/>
    </row>
    <row r="5592" spans="1:1" x14ac:dyDescent="0.25">
      <c r="A5592" s="86"/>
    </row>
    <row r="5593" spans="1:1" x14ac:dyDescent="0.25">
      <c r="A5593" s="86"/>
    </row>
    <row r="5594" spans="1:1" x14ac:dyDescent="0.25">
      <c r="A5594" s="86"/>
    </row>
    <row r="5595" spans="1:1" x14ac:dyDescent="0.25">
      <c r="A5595" s="86"/>
    </row>
    <row r="5596" spans="1:1" x14ac:dyDescent="0.25">
      <c r="A5596" s="86"/>
    </row>
    <row r="5597" spans="1:1" x14ac:dyDescent="0.25">
      <c r="A5597" s="86"/>
    </row>
    <row r="5598" spans="1:1" x14ac:dyDescent="0.25">
      <c r="A5598" s="86"/>
    </row>
    <row r="5599" spans="1:1" x14ac:dyDescent="0.25">
      <c r="A5599" s="86"/>
    </row>
    <row r="5600" spans="1:1" x14ac:dyDescent="0.25">
      <c r="A5600" s="86"/>
    </row>
    <row r="5601" spans="1:1" x14ac:dyDescent="0.25">
      <c r="A5601" s="86"/>
    </row>
    <row r="5602" spans="1:1" x14ac:dyDescent="0.25">
      <c r="A5602" s="86"/>
    </row>
    <row r="5603" spans="1:1" x14ac:dyDescent="0.25">
      <c r="A5603" s="86"/>
    </row>
    <row r="5604" spans="1:1" x14ac:dyDescent="0.25">
      <c r="A5604" s="86"/>
    </row>
    <row r="5605" spans="1:1" x14ac:dyDescent="0.25">
      <c r="A5605" s="86"/>
    </row>
    <row r="5606" spans="1:1" x14ac:dyDescent="0.25">
      <c r="A5606" s="86"/>
    </row>
    <row r="5607" spans="1:1" x14ac:dyDescent="0.25">
      <c r="A5607" s="86"/>
    </row>
    <row r="5608" spans="1:1" x14ac:dyDescent="0.25">
      <c r="A5608" s="86"/>
    </row>
    <row r="5609" spans="1:1" x14ac:dyDescent="0.25">
      <c r="A5609" s="86"/>
    </row>
    <row r="5610" spans="1:1" x14ac:dyDescent="0.25">
      <c r="A5610" s="86"/>
    </row>
    <row r="5611" spans="1:1" x14ac:dyDescent="0.25">
      <c r="A5611" s="86"/>
    </row>
    <row r="5612" spans="1:1" x14ac:dyDescent="0.25">
      <c r="A5612" s="86"/>
    </row>
    <row r="5613" spans="1:1" x14ac:dyDescent="0.25">
      <c r="A5613" s="86"/>
    </row>
    <row r="5614" spans="1:1" x14ac:dyDescent="0.25">
      <c r="A5614" s="86"/>
    </row>
    <row r="5615" spans="1:1" x14ac:dyDescent="0.25">
      <c r="A5615" s="86"/>
    </row>
    <row r="5616" spans="1:1" x14ac:dyDescent="0.25">
      <c r="A5616" s="86"/>
    </row>
    <row r="5617" spans="1:1" x14ac:dyDescent="0.25">
      <c r="A5617" s="86"/>
    </row>
    <row r="5618" spans="1:1" x14ac:dyDescent="0.25">
      <c r="A5618" s="86"/>
    </row>
    <row r="5619" spans="1:1" x14ac:dyDescent="0.25">
      <c r="A5619" s="86"/>
    </row>
    <row r="5620" spans="1:1" x14ac:dyDescent="0.25">
      <c r="A5620" s="86"/>
    </row>
    <row r="5621" spans="1:1" x14ac:dyDescent="0.25">
      <c r="A5621" s="86"/>
    </row>
    <row r="5622" spans="1:1" x14ac:dyDescent="0.25">
      <c r="A5622" s="86"/>
    </row>
    <row r="5623" spans="1:1" x14ac:dyDescent="0.25">
      <c r="A5623" s="86"/>
    </row>
    <row r="5624" spans="1:1" x14ac:dyDescent="0.25">
      <c r="A5624" s="86"/>
    </row>
    <row r="5625" spans="1:1" x14ac:dyDescent="0.25">
      <c r="A5625" s="86"/>
    </row>
    <row r="5626" spans="1:1" x14ac:dyDescent="0.25">
      <c r="A5626" s="86"/>
    </row>
    <row r="5627" spans="1:1" x14ac:dyDescent="0.25">
      <c r="A5627" s="86"/>
    </row>
    <row r="5628" spans="1:1" x14ac:dyDescent="0.25">
      <c r="A5628" s="86"/>
    </row>
    <row r="5629" spans="1:1" x14ac:dyDescent="0.25">
      <c r="A5629" s="86"/>
    </row>
    <row r="5630" spans="1:1" x14ac:dyDescent="0.25">
      <c r="A5630" s="86"/>
    </row>
    <row r="5631" spans="1:1" x14ac:dyDescent="0.25">
      <c r="A5631" s="86"/>
    </row>
    <row r="5632" spans="1:1" x14ac:dyDescent="0.25">
      <c r="A5632" s="86"/>
    </row>
    <row r="5633" spans="1:1" x14ac:dyDescent="0.25">
      <c r="A5633" s="86"/>
    </row>
    <row r="5634" spans="1:1" x14ac:dyDescent="0.25">
      <c r="A5634" s="86"/>
    </row>
    <row r="5635" spans="1:1" x14ac:dyDescent="0.25">
      <c r="A5635" s="86"/>
    </row>
    <row r="5636" spans="1:1" x14ac:dyDescent="0.25">
      <c r="A5636" s="86"/>
    </row>
    <row r="5637" spans="1:1" x14ac:dyDescent="0.25">
      <c r="A5637" s="86"/>
    </row>
    <row r="5638" spans="1:1" x14ac:dyDescent="0.25">
      <c r="A5638" s="86"/>
    </row>
    <row r="5639" spans="1:1" x14ac:dyDescent="0.25">
      <c r="A5639" s="86"/>
    </row>
    <row r="5640" spans="1:1" x14ac:dyDescent="0.25">
      <c r="A5640" s="86"/>
    </row>
    <row r="5641" spans="1:1" x14ac:dyDescent="0.25">
      <c r="A5641" s="86"/>
    </row>
    <row r="5642" spans="1:1" x14ac:dyDescent="0.25">
      <c r="A5642" s="86"/>
    </row>
    <row r="5643" spans="1:1" x14ac:dyDescent="0.25">
      <c r="A5643" s="86"/>
    </row>
    <row r="5644" spans="1:1" x14ac:dyDescent="0.25">
      <c r="A5644" s="86"/>
    </row>
    <row r="5645" spans="1:1" x14ac:dyDescent="0.25">
      <c r="A5645" s="86"/>
    </row>
    <row r="5646" spans="1:1" x14ac:dyDescent="0.25">
      <c r="A5646" s="86"/>
    </row>
    <row r="5647" spans="1:1" x14ac:dyDescent="0.25">
      <c r="A5647" s="86"/>
    </row>
    <row r="5648" spans="1:1" x14ac:dyDescent="0.25">
      <c r="A5648" s="86"/>
    </row>
    <row r="5649" spans="1:1" x14ac:dyDescent="0.25">
      <c r="A5649" s="86"/>
    </row>
    <row r="5650" spans="1:1" x14ac:dyDescent="0.25">
      <c r="A5650" s="86"/>
    </row>
    <row r="5651" spans="1:1" x14ac:dyDescent="0.25">
      <c r="A5651" s="86"/>
    </row>
    <row r="5652" spans="1:1" x14ac:dyDescent="0.25">
      <c r="A5652" s="86"/>
    </row>
    <row r="5653" spans="1:1" x14ac:dyDescent="0.25">
      <c r="A5653" s="86"/>
    </row>
    <row r="5654" spans="1:1" x14ac:dyDescent="0.25">
      <c r="A5654" s="86"/>
    </row>
    <row r="5655" spans="1:1" x14ac:dyDescent="0.25">
      <c r="A5655" s="86"/>
    </row>
    <row r="5656" spans="1:1" x14ac:dyDescent="0.25">
      <c r="A5656" s="86"/>
    </row>
    <row r="5657" spans="1:1" x14ac:dyDescent="0.25">
      <c r="A5657" s="86"/>
    </row>
    <row r="5658" spans="1:1" x14ac:dyDescent="0.25">
      <c r="A5658" s="86"/>
    </row>
    <row r="5659" spans="1:1" x14ac:dyDescent="0.25">
      <c r="A5659" s="86"/>
    </row>
    <row r="5660" spans="1:1" x14ac:dyDescent="0.25">
      <c r="A5660" s="86"/>
    </row>
    <row r="5661" spans="1:1" x14ac:dyDescent="0.25">
      <c r="A5661" s="86"/>
    </row>
    <row r="5662" spans="1:1" x14ac:dyDescent="0.25">
      <c r="A5662" s="86"/>
    </row>
    <row r="5663" spans="1:1" x14ac:dyDescent="0.25">
      <c r="A5663" s="86"/>
    </row>
    <row r="5664" spans="1:1" x14ac:dyDescent="0.25">
      <c r="A5664" s="86"/>
    </row>
    <row r="5665" spans="1:1" x14ac:dyDescent="0.25">
      <c r="A5665" s="86"/>
    </row>
    <row r="5666" spans="1:1" x14ac:dyDescent="0.25">
      <c r="A5666" s="86"/>
    </row>
    <row r="5667" spans="1:1" x14ac:dyDescent="0.25">
      <c r="A5667" s="86"/>
    </row>
    <row r="5668" spans="1:1" x14ac:dyDescent="0.25">
      <c r="A5668" s="86"/>
    </row>
    <row r="5669" spans="1:1" x14ac:dyDescent="0.25">
      <c r="A5669" s="86"/>
    </row>
    <row r="5670" spans="1:1" x14ac:dyDescent="0.25">
      <c r="A5670" s="86"/>
    </row>
    <row r="5671" spans="1:1" x14ac:dyDescent="0.25">
      <c r="A5671" s="86"/>
    </row>
    <row r="5672" spans="1:1" x14ac:dyDescent="0.25">
      <c r="A5672" s="86"/>
    </row>
    <row r="5673" spans="1:1" x14ac:dyDescent="0.25">
      <c r="A5673" s="86"/>
    </row>
    <row r="5674" spans="1:1" x14ac:dyDescent="0.25">
      <c r="A5674" s="86"/>
    </row>
    <row r="5675" spans="1:1" x14ac:dyDescent="0.25">
      <c r="A5675" s="86"/>
    </row>
    <row r="5676" spans="1:1" x14ac:dyDescent="0.25">
      <c r="A5676" s="86"/>
    </row>
    <row r="5677" spans="1:1" x14ac:dyDescent="0.25">
      <c r="A5677" s="86"/>
    </row>
    <row r="5678" spans="1:1" x14ac:dyDescent="0.25">
      <c r="A5678" s="86"/>
    </row>
    <row r="5679" spans="1:1" x14ac:dyDescent="0.25">
      <c r="A5679" s="86"/>
    </row>
    <row r="5680" spans="1:1" x14ac:dyDescent="0.25">
      <c r="A5680" s="86"/>
    </row>
    <row r="5681" spans="1:1" x14ac:dyDescent="0.25">
      <c r="A5681" s="86"/>
    </row>
    <row r="5682" spans="1:1" x14ac:dyDescent="0.25">
      <c r="A5682" s="86"/>
    </row>
    <row r="5683" spans="1:1" x14ac:dyDescent="0.25">
      <c r="A5683" s="86"/>
    </row>
    <row r="5684" spans="1:1" x14ac:dyDescent="0.25">
      <c r="A5684" s="86"/>
    </row>
    <row r="5685" spans="1:1" x14ac:dyDescent="0.25">
      <c r="A5685" s="86"/>
    </row>
    <row r="5686" spans="1:1" x14ac:dyDescent="0.25">
      <c r="A5686" s="86"/>
    </row>
    <row r="5687" spans="1:1" x14ac:dyDescent="0.25">
      <c r="A5687" s="86"/>
    </row>
    <row r="5688" spans="1:1" x14ac:dyDescent="0.25">
      <c r="A5688" s="86"/>
    </row>
    <row r="5689" spans="1:1" x14ac:dyDescent="0.25">
      <c r="A5689" s="86"/>
    </row>
    <row r="5690" spans="1:1" x14ac:dyDescent="0.25">
      <c r="A5690" s="86"/>
    </row>
    <row r="5691" spans="1:1" x14ac:dyDescent="0.25">
      <c r="A5691" s="86"/>
    </row>
    <row r="5692" spans="1:1" x14ac:dyDescent="0.25">
      <c r="A5692" s="86"/>
    </row>
    <row r="5693" spans="1:1" x14ac:dyDescent="0.25">
      <c r="A5693" s="86"/>
    </row>
    <row r="5694" spans="1:1" x14ac:dyDescent="0.25">
      <c r="A5694" s="86"/>
    </row>
    <row r="5695" spans="1:1" x14ac:dyDescent="0.25">
      <c r="A5695" s="86"/>
    </row>
    <row r="5696" spans="1:1" x14ac:dyDescent="0.25">
      <c r="A5696" s="86"/>
    </row>
    <row r="5697" spans="1:1" x14ac:dyDescent="0.25">
      <c r="A5697" s="86"/>
    </row>
    <row r="5698" spans="1:1" x14ac:dyDescent="0.25">
      <c r="A5698" s="86"/>
    </row>
    <row r="5699" spans="1:1" x14ac:dyDescent="0.25">
      <c r="A5699" s="86"/>
    </row>
    <row r="5700" spans="1:1" x14ac:dyDescent="0.25">
      <c r="A5700" s="86"/>
    </row>
    <row r="5701" spans="1:1" x14ac:dyDescent="0.25">
      <c r="A5701" s="86"/>
    </row>
    <row r="5702" spans="1:1" x14ac:dyDescent="0.25">
      <c r="A5702" s="86"/>
    </row>
    <row r="5703" spans="1:1" x14ac:dyDescent="0.25">
      <c r="A5703" s="86"/>
    </row>
    <row r="5704" spans="1:1" x14ac:dyDescent="0.25">
      <c r="A5704" s="86"/>
    </row>
    <row r="5705" spans="1:1" x14ac:dyDescent="0.25">
      <c r="A5705" s="86"/>
    </row>
    <row r="5706" spans="1:1" x14ac:dyDescent="0.25">
      <c r="A5706" s="86"/>
    </row>
    <row r="5707" spans="1:1" x14ac:dyDescent="0.25">
      <c r="A5707" s="86"/>
    </row>
    <row r="5708" spans="1:1" x14ac:dyDescent="0.25">
      <c r="A5708" s="86"/>
    </row>
    <row r="5709" spans="1:1" x14ac:dyDescent="0.25">
      <c r="A5709" s="86"/>
    </row>
    <row r="5710" spans="1:1" x14ac:dyDescent="0.25">
      <c r="A5710" s="86"/>
    </row>
    <row r="5711" spans="1:1" x14ac:dyDescent="0.25">
      <c r="A5711" s="86"/>
    </row>
    <row r="5712" spans="1:1" x14ac:dyDescent="0.25">
      <c r="A5712" s="86"/>
    </row>
    <row r="5713" spans="1:1" x14ac:dyDescent="0.25">
      <c r="A5713" s="86"/>
    </row>
    <row r="5714" spans="1:1" x14ac:dyDescent="0.25">
      <c r="A5714" s="86"/>
    </row>
    <row r="5715" spans="1:1" x14ac:dyDescent="0.25">
      <c r="A5715" s="86"/>
    </row>
    <row r="5716" spans="1:1" x14ac:dyDescent="0.25">
      <c r="A5716" s="86"/>
    </row>
    <row r="5717" spans="1:1" x14ac:dyDescent="0.25">
      <c r="A5717" s="86"/>
    </row>
    <row r="5718" spans="1:1" x14ac:dyDescent="0.25">
      <c r="A5718" s="86"/>
    </row>
    <row r="5719" spans="1:1" x14ac:dyDescent="0.25">
      <c r="A5719" s="86"/>
    </row>
    <row r="5720" spans="1:1" x14ac:dyDescent="0.25">
      <c r="A5720" s="86"/>
    </row>
    <row r="5721" spans="1:1" x14ac:dyDescent="0.25">
      <c r="A5721" s="86"/>
    </row>
    <row r="5722" spans="1:1" x14ac:dyDescent="0.25">
      <c r="A5722" s="86"/>
    </row>
    <row r="5723" spans="1:1" x14ac:dyDescent="0.25">
      <c r="A5723" s="86"/>
    </row>
    <row r="5724" spans="1:1" x14ac:dyDescent="0.25">
      <c r="A5724" s="86"/>
    </row>
    <row r="5725" spans="1:1" x14ac:dyDescent="0.25">
      <c r="A5725" s="86"/>
    </row>
    <row r="5726" spans="1:1" x14ac:dyDescent="0.25">
      <c r="A5726" s="86"/>
    </row>
    <row r="5727" spans="1:1" x14ac:dyDescent="0.25">
      <c r="A5727" s="86"/>
    </row>
    <row r="5728" spans="1:1" x14ac:dyDescent="0.25">
      <c r="A5728" s="86"/>
    </row>
    <row r="5729" spans="1:1" x14ac:dyDescent="0.25">
      <c r="A5729" s="86"/>
    </row>
    <row r="5730" spans="1:1" x14ac:dyDescent="0.25">
      <c r="A5730" s="86"/>
    </row>
    <row r="5731" spans="1:1" x14ac:dyDescent="0.25">
      <c r="A5731" s="86"/>
    </row>
    <row r="5732" spans="1:1" x14ac:dyDescent="0.25">
      <c r="A5732" s="86"/>
    </row>
    <row r="5733" spans="1:1" x14ac:dyDescent="0.25">
      <c r="A5733" s="86"/>
    </row>
    <row r="5734" spans="1:1" x14ac:dyDescent="0.25">
      <c r="A5734" s="86"/>
    </row>
    <row r="5735" spans="1:1" x14ac:dyDescent="0.25">
      <c r="A5735" s="86"/>
    </row>
    <row r="5736" spans="1:1" x14ac:dyDescent="0.25">
      <c r="A5736" s="86"/>
    </row>
    <row r="5737" spans="1:1" x14ac:dyDescent="0.25">
      <c r="A5737" s="86"/>
    </row>
    <row r="5738" spans="1:1" x14ac:dyDescent="0.25">
      <c r="A5738" s="86"/>
    </row>
    <row r="5739" spans="1:1" x14ac:dyDescent="0.25">
      <c r="A5739" s="86"/>
    </row>
    <row r="5740" spans="1:1" x14ac:dyDescent="0.25">
      <c r="A5740" s="86"/>
    </row>
    <row r="5741" spans="1:1" x14ac:dyDescent="0.25">
      <c r="A5741" s="86"/>
    </row>
    <row r="5742" spans="1:1" x14ac:dyDescent="0.25">
      <c r="A5742" s="86"/>
    </row>
    <row r="5743" spans="1:1" x14ac:dyDescent="0.25">
      <c r="A5743" s="86"/>
    </row>
    <row r="5744" spans="1:1" x14ac:dyDescent="0.25">
      <c r="A5744" s="86"/>
    </row>
    <row r="5745" spans="1:1" x14ac:dyDescent="0.25">
      <c r="A5745" s="86"/>
    </row>
    <row r="5746" spans="1:1" x14ac:dyDescent="0.25">
      <c r="A5746" s="86"/>
    </row>
    <row r="5747" spans="1:1" x14ac:dyDescent="0.25">
      <c r="A5747" s="86"/>
    </row>
    <row r="5748" spans="1:1" x14ac:dyDescent="0.25">
      <c r="A5748" s="86"/>
    </row>
    <row r="5749" spans="1:1" x14ac:dyDescent="0.25">
      <c r="A5749" s="86"/>
    </row>
    <row r="5750" spans="1:1" x14ac:dyDescent="0.25">
      <c r="A5750" s="86"/>
    </row>
    <row r="5751" spans="1:1" x14ac:dyDescent="0.25">
      <c r="A5751" s="86"/>
    </row>
    <row r="5752" spans="1:1" x14ac:dyDescent="0.25">
      <c r="A5752" s="86"/>
    </row>
    <row r="5753" spans="1:1" x14ac:dyDescent="0.25">
      <c r="A5753" s="86"/>
    </row>
    <row r="5754" spans="1:1" x14ac:dyDescent="0.25">
      <c r="A5754" s="86"/>
    </row>
    <row r="5755" spans="1:1" x14ac:dyDescent="0.25">
      <c r="A5755" s="86"/>
    </row>
    <row r="5756" spans="1:1" x14ac:dyDescent="0.25">
      <c r="A5756" s="86"/>
    </row>
    <row r="5757" spans="1:1" x14ac:dyDescent="0.25">
      <c r="A5757" s="86"/>
    </row>
    <row r="5758" spans="1:1" x14ac:dyDescent="0.25">
      <c r="A5758" s="86"/>
    </row>
    <row r="5759" spans="1:1" x14ac:dyDescent="0.25">
      <c r="A5759" s="86"/>
    </row>
    <row r="5760" spans="1:1" x14ac:dyDescent="0.25">
      <c r="A5760" s="86"/>
    </row>
    <row r="5761" spans="1:1" x14ac:dyDescent="0.25">
      <c r="A5761" s="86"/>
    </row>
    <row r="5762" spans="1:1" x14ac:dyDescent="0.25">
      <c r="A5762" s="86"/>
    </row>
    <row r="5763" spans="1:1" x14ac:dyDescent="0.25">
      <c r="A5763" s="86"/>
    </row>
    <row r="5764" spans="1:1" x14ac:dyDescent="0.25">
      <c r="A5764" s="86"/>
    </row>
    <row r="5765" spans="1:1" x14ac:dyDescent="0.25">
      <c r="A5765" s="86"/>
    </row>
    <row r="5766" spans="1:1" x14ac:dyDescent="0.25">
      <c r="A5766" s="86"/>
    </row>
    <row r="5767" spans="1:1" x14ac:dyDescent="0.25">
      <c r="A5767" s="86"/>
    </row>
    <row r="5768" spans="1:1" x14ac:dyDescent="0.25">
      <c r="A5768" s="86"/>
    </row>
    <row r="5769" spans="1:1" x14ac:dyDescent="0.25">
      <c r="A5769" s="86"/>
    </row>
    <row r="5770" spans="1:1" x14ac:dyDescent="0.25">
      <c r="A5770" s="86"/>
    </row>
    <row r="5771" spans="1:1" x14ac:dyDescent="0.25">
      <c r="A5771" s="86"/>
    </row>
    <row r="5772" spans="1:1" x14ac:dyDescent="0.25">
      <c r="A5772" s="86"/>
    </row>
    <row r="5773" spans="1:1" x14ac:dyDescent="0.25">
      <c r="A5773" s="86"/>
    </row>
    <row r="5774" spans="1:1" x14ac:dyDescent="0.25">
      <c r="A5774" s="86"/>
    </row>
    <row r="5775" spans="1:1" x14ac:dyDescent="0.25">
      <c r="A5775" s="86"/>
    </row>
    <row r="5776" spans="1:1" x14ac:dyDescent="0.25">
      <c r="A5776" s="86"/>
    </row>
    <row r="5777" spans="1:1" x14ac:dyDescent="0.25">
      <c r="A5777" s="86"/>
    </row>
    <row r="5778" spans="1:1" x14ac:dyDescent="0.25">
      <c r="A5778" s="86"/>
    </row>
    <row r="5779" spans="1:1" x14ac:dyDescent="0.25">
      <c r="A5779" s="86"/>
    </row>
    <row r="5780" spans="1:1" x14ac:dyDescent="0.25">
      <c r="A5780" s="86"/>
    </row>
    <row r="5781" spans="1:1" x14ac:dyDescent="0.25">
      <c r="A5781" s="86"/>
    </row>
    <row r="5782" spans="1:1" x14ac:dyDescent="0.25">
      <c r="A5782" s="86"/>
    </row>
    <row r="5783" spans="1:1" x14ac:dyDescent="0.25">
      <c r="A5783" s="86"/>
    </row>
    <row r="5784" spans="1:1" x14ac:dyDescent="0.25">
      <c r="A5784" s="86"/>
    </row>
    <row r="5785" spans="1:1" x14ac:dyDescent="0.25">
      <c r="A5785" s="86"/>
    </row>
    <row r="5786" spans="1:1" x14ac:dyDescent="0.25">
      <c r="A5786" s="86"/>
    </row>
    <row r="5787" spans="1:1" x14ac:dyDescent="0.25">
      <c r="A5787" s="86"/>
    </row>
    <row r="5788" spans="1:1" x14ac:dyDescent="0.25">
      <c r="A5788" s="86"/>
    </row>
    <row r="5789" spans="1:1" x14ac:dyDescent="0.25">
      <c r="A5789" s="86"/>
    </row>
    <row r="5790" spans="1:1" x14ac:dyDescent="0.25">
      <c r="A5790" s="86"/>
    </row>
    <row r="5791" spans="1:1" x14ac:dyDescent="0.25">
      <c r="A5791" s="86"/>
    </row>
    <row r="5792" spans="1:1" x14ac:dyDescent="0.25">
      <c r="A5792" s="86"/>
    </row>
    <row r="5793" spans="1:1" x14ac:dyDescent="0.25">
      <c r="A5793" s="86"/>
    </row>
    <row r="5794" spans="1:1" x14ac:dyDescent="0.25">
      <c r="A5794" s="86"/>
    </row>
    <row r="5795" spans="1:1" x14ac:dyDescent="0.25">
      <c r="A5795" s="86"/>
    </row>
    <row r="5796" spans="1:1" x14ac:dyDescent="0.25">
      <c r="A5796" s="86"/>
    </row>
    <row r="5797" spans="1:1" x14ac:dyDescent="0.25">
      <c r="A5797" s="86"/>
    </row>
    <row r="5798" spans="1:1" x14ac:dyDescent="0.25">
      <c r="A5798" s="86"/>
    </row>
    <row r="5799" spans="1:1" x14ac:dyDescent="0.25">
      <c r="A5799" s="86"/>
    </row>
    <row r="5800" spans="1:1" x14ac:dyDescent="0.25">
      <c r="A5800" s="86"/>
    </row>
    <row r="5801" spans="1:1" x14ac:dyDescent="0.25">
      <c r="A5801" s="86"/>
    </row>
    <row r="5802" spans="1:1" x14ac:dyDescent="0.25">
      <c r="A5802" s="86"/>
    </row>
    <row r="5803" spans="1:1" x14ac:dyDescent="0.25">
      <c r="A5803" s="86"/>
    </row>
    <row r="5804" spans="1:1" x14ac:dyDescent="0.25">
      <c r="A5804" s="86"/>
    </row>
    <row r="5805" spans="1:1" x14ac:dyDescent="0.25">
      <c r="A5805" s="86"/>
    </row>
    <row r="5806" spans="1:1" x14ac:dyDescent="0.25">
      <c r="A5806" s="86"/>
    </row>
    <row r="5807" spans="1:1" x14ac:dyDescent="0.25">
      <c r="A5807" s="86"/>
    </row>
    <row r="5808" spans="1:1" x14ac:dyDescent="0.25">
      <c r="A5808" s="86"/>
    </row>
    <row r="5809" spans="1:1" x14ac:dyDescent="0.25">
      <c r="A5809" s="86"/>
    </row>
    <row r="5810" spans="1:1" x14ac:dyDescent="0.25">
      <c r="A5810" s="86"/>
    </row>
    <row r="5811" spans="1:1" x14ac:dyDescent="0.25">
      <c r="A5811" s="86"/>
    </row>
    <row r="5812" spans="1:1" x14ac:dyDescent="0.25">
      <c r="A5812" s="86"/>
    </row>
    <row r="5813" spans="1:1" x14ac:dyDescent="0.25">
      <c r="A5813" s="86"/>
    </row>
    <row r="5814" spans="1:1" x14ac:dyDescent="0.25">
      <c r="A5814" s="86"/>
    </row>
    <row r="5815" spans="1:1" x14ac:dyDescent="0.25">
      <c r="A5815" s="86"/>
    </row>
    <row r="5816" spans="1:1" x14ac:dyDescent="0.25">
      <c r="A5816" s="86"/>
    </row>
    <row r="5817" spans="1:1" x14ac:dyDescent="0.25">
      <c r="A5817" s="86"/>
    </row>
    <row r="5818" spans="1:1" x14ac:dyDescent="0.25">
      <c r="A5818" s="86"/>
    </row>
    <row r="5819" spans="1:1" x14ac:dyDescent="0.25">
      <c r="A5819" s="86"/>
    </row>
    <row r="5820" spans="1:1" x14ac:dyDescent="0.25">
      <c r="A5820" s="86"/>
    </row>
    <row r="5821" spans="1:1" x14ac:dyDescent="0.25">
      <c r="A5821" s="86"/>
    </row>
    <row r="5822" spans="1:1" x14ac:dyDescent="0.25">
      <c r="A5822" s="86"/>
    </row>
    <row r="5823" spans="1:1" x14ac:dyDescent="0.25">
      <c r="A5823" s="86"/>
    </row>
    <row r="5824" spans="1:1" x14ac:dyDescent="0.25">
      <c r="A5824" s="86"/>
    </row>
    <row r="5825" spans="1:1" x14ac:dyDescent="0.25">
      <c r="A5825" s="86"/>
    </row>
    <row r="5826" spans="1:1" x14ac:dyDescent="0.25">
      <c r="A5826" s="86"/>
    </row>
    <row r="5827" spans="1:1" x14ac:dyDescent="0.25">
      <c r="A5827" s="86"/>
    </row>
    <row r="5828" spans="1:1" x14ac:dyDescent="0.25">
      <c r="A5828" s="86"/>
    </row>
    <row r="5829" spans="1:1" x14ac:dyDescent="0.25">
      <c r="A5829" s="86"/>
    </row>
    <row r="5830" spans="1:1" x14ac:dyDescent="0.25">
      <c r="A5830" s="86"/>
    </row>
    <row r="5831" spans="1:1" x14ac:dyDescent="0.25">
      <c r="A5831" s="86"/>
    </row>
    <row r="5832" spans="1:1" x14ac:dyDescent="0.25">
      <c r="A5832" s="86"/>
    </row>
    <row r="5833" spans="1:1" x14ac:dyDescent="0.25">
      <c r="A5833" s="86"/>
    </row>
    <row r="5834" spans="1:1" x14ac:dyDescent="0.25">
      <c r="A5834" s="86"/>
    </row>
    <row r="5835" spans="1:1" x14ac:dyDescent="0.25">
      <c r="A5835" s="86"/>
    </row>
    <row r="5836" spans="1:1" x14ac:dyDescent="0.25">
      <c r="A5836" s="86"/>
    </row>
    <row r="5837" spans="1:1" x14ac:dyDescent="0.25">
      <c r="A5837" s="86"/>
    </row>
    <row r="5838" spans="1:1" x14ac:dyDescent="0.25">
      <c r="A5838" s="86"/>
    </row>
    <row r="5839" spans="1:1" x14ac:dyDescent="0.25">
      <c r="A5839" s="86"/>
    </row>
    <row r="5840" spans="1:1" x14ac:dyDescent="0.25">
      <c r="A5840" s="86"/>
    </row>
    <row r="5841" spans="1:1" x14ac:dyDescent="0.25">
      <c r="A5841" s="86"/>
    </row>
    <row r="5842" spans="1:1" x14ac:dyDescent="0.25">
      <c r="A5842" s="86"/>
    </row>
    <row r="5843" spans="1:1" x14ac:dyDescent="0.25">
      <c r="A5843" s="86"/>
    </row>
    <row r="5844" spans="1:1" x14ac:dyDescent="0.25">
      <c r="A5844" s="86"/>
    </row>
    <row r="5845" spans="1:1" x14ac:dyDescent="0.25">
      <c r="A5845" s="86"/>
    </row>
    <row r="5846" spans="1:1" x14ac:dyDescent="0.25">
      <c r="A5846" s="86"/>
    </row>
    <row r="5847" spans="1:1" x14ac:dyDescent="0.25">
      <c r="A5847" s="86"/>
    </row>
    <row r="5848" spans="1:1" x14ac:dyDescent="0.25">
      <c r="A5848" s="86"/>
    </row>
    <row r="5849" spans="1:1" x14ac:dyDescent="0.25">
      <c r="A5849" s="86"/>
    </row>
    <row r="5850" spans="1:1" x14ac:dyDescent="0.25">
      <c r="A5850" s="86"/>
    </row>
    <row r="5851" spans="1:1" x14ac:dyDescent="0.25">
      <c r="A5851" s="86"/>
    </row>
    <row r="5852" spans="1:1" x14ac:dyDescent="0.25">
      <c r="A5852" s="86"/>
    </row>
    <row r="5853" spans="1:1" x14ac:dyDescent="0.25">
      <c r="A5853" s="86"/>
    </row>
    <row r="5854" spans="1:1" x14ac:dyDescent="0.25">
      <c r="A5854" s="86"/>
    </row>
    <row r="5855" spans="1:1" x14ac:dyDescent="0.25">
      <c r="A5855" s="86"/>
    </row>
    <row r="5856" spans="1:1" x14ac:dyDescent="0.25">
      <c r="A5856" s="86"/>
    </row>
    <row r="5857" spans="1:1" x14ac:dyDescent="0.25">
      <c r="A5857" s="86"/>
    </row>
    <row r="5858" spans="1:1" x14ac:dyDescent="0.25">
      <c r="A5858" s="86"/>
    </row>
    <row r="5859" spans="1:1" x14ac:dyDescent="0.25">
      <c r="A5859" s="86"/>
    </row>
    <row r="5860" spans="1:1" x14ac:dyDescent="0.25">
      <c r="A5860" s="86"/>
    </row>
    <row r="5861" spans="1:1" x14ac:dyDescent="0.25">
      <c r="A5861" s="86"/>
    </row>
    <row r="5862" spans="1:1" x14ac:dyDescent="0.25">
      <c r="A5862" s="86"/>
    </row>
    <row r="5863" spans="1:1" x14ac:dyDescent="0.25">
      <c r="A5863" s="86"/>
    </row>
    <row r="5864" spans="1:1" x14ac:dyDescent="0.25">
      <c r="A5864" s="86"/>
    </row>
    <row r="5865" spans="1:1" x14ac:dyDescent="0.25">
      <c r="A5865" s="86"/>
    </row>
    <row r="5866" spans="1:1" x14ac:dyDescent="0.25">
      <c r="A5866" s="86"/>
    </row>
    <row r="5867" spans="1:1" x14ac:dyDescent="0.25">
      <c r="A5867" s="86"/>
    </row>
    <row r="5868" spans="1:1" x14ac:dyDescent="0.25">
      <c r="A5868" s="86"/>
    </row>
    <row r="5869" spans="1:1" x14ac:dyDescent="0.25">
      <c r="A5869" s="86"/>
    </row>
    <row r="5870" spans="1:1" x14ac:dyDescent="0.25">
      <c r="A5870" s="86"/>
    </row>
    <row r="5871" spans="1:1" x14ac:dyDescent="0.25">
      <c r="A5871" s="86"/>
    </row>
    <row r="5872" spans="1:1" x14ac:dyDescent="0.25">
      <c r="A5872" s="86"/>
    </row>
    <row r="5873" spans="1:1" x14ac:dyDescent="0.25">
      <c r="A5873" s="86"/>
    </row>
    <row r="5874" spans="1:1" x14ac:dyDescent="0.25">
      <c r="A5874" s="86"/>
    </row>
    <row r="5875" spans="1:1" x14ac:dyDescent="0.25">
      <c r="A5875" s="86"/>
    </row>
    <row r="5876" spans="1:1" x14ac:dyDescent="0.25">
      <c r="A5876" s="86"/>
    </row>
    <row r="5877" spans="1:1" x14ac:dyDescent="0.25">
      <c r="A5877" s="86"/>
    </row>
    <row r="5878" spans="1:1" x14ac:dyDescent="0.25">
      <c r="A5878" s="86"/>
    </row>
    <row r="5879" spans="1:1" x14ac:dyDescent="0.25">
      <c r="A5879" s="86"/>
    </row>
    <row r="5880" spans="1:1" x14ac:dyDescent="0.25">
      <c r="A5880" s="86"/>
    </row>
    <row r="5881" spans="1:1" x14ac:dyDescent="0.25">
      <c r="A5881" s="86"/>
    </row>
    <row r="5882" spans="1:1" x14ac:dyDescent="0.25">
      <c r="A5882" s="86"/>
    </row>
    <row r="5883" spans="1:1" x14ac:dyDescent="0.25">
      <c r="A5883" s="86"/>
    </row>
    <row r="5884" spans="1:1" x14ac:dyDescent="0.25">
      <c r="A5884" s="86"/>
    </row>
    <row r="5885" spans="1:1" x14ac:dyDescent="0.25">
      <c r="A5885" s="86"/>
    </row>
    <row r="5886" spans="1:1" x14ac:dyDescent="0.25">
      <c r="A5886" s="86"/>
    </row>
    <row r="5887" spans="1:1" x14ac:dyDescent="0.25">
      <c r="A5887" s="86"/>
    </row>
    <row r="5888" spans="1:1" x14ac:dyDescent="0.25">
      <c r="A5888" s="86"/>
    </row>
    <row r="5889" spans="1:1" x14ac:dyDescent="0.25">
      <c r="A5889" s="86"/>
    </row>
    <row r="5890" spans="1:1" x14ac:dyDescent="0.25">
      <c r="A5890" s="86"/>
    </row>
    <row r="5891" spans="1:1" x14ac:dyDescent="0.25">
      <c r="A5891" s="86"/>
    </row>
    <row r="5892" spans="1:1" x14ac:dyDescent="0.25">
      <c r="A5892" s="86"/>
    </row>
    <row r="5893" spans="1:1" x14ac:dyDescent="0.25">
      <c r="A5893" s="86"/>
    </row>
    <row r="5894" spans="1:1" x14ac:dyDescent="0.25">
      <c r="A5894" s="86"/>
    </row>
    <row r="5895" spans="1:1" x14ac:dyDescent="0.25">
      <c r="A5895" s="86"/>
    </row>
    <row r="5896" spans="1:1" x14ac:dyDescent="0.25">
      <c r="A5896" s="86"/>
    </row>
    <row r="5897" spans="1:1" x14ac:dyDescent="0.25">
      <c r="A5897" s="86"/>
    </row>
    <row r="5898" spans="1:1" x14ac:dyDescent="0.25">
      <c r="A5898" s="86"/>
    </row>
    <row r="5899" spans="1:1" x14ac:dyDescent="0.25">
      <c r="A5899" s="86"/>
    </row>
    <row r="5900" spans="1:1" x14ac:dyDescent="0.25">
      <c r="A5900" s="86"/>
    </row>
    <row r="5901" spans="1:1" x14ac:dyDescent="0.25">
      <c r="A5901" s="86"/>
    </row>
    <row r="5902" spans="1:1" x14ac:dyDescent="0.25">
      <c r="A5902" s="86"/>
    </row>
    <row r="5903" spans="1:1" x14ac:dyDescent="0.25">
      <c r="A5903" s="86"/>
    </row>
    <row r="5904" spans="1:1" x14ac:dyDescent="0.25">
      <c r="A5904" s="86"/>
    </row>
    <row r="5905" spans="1:1" x14ac:dyDescent="0.25">
      <c r="A5905" s="86"/>
    </row>
    <row r="5906" spans="1:1" x14ac:dyDescent="0.25">
      <c r="A5906" s="86"/>
    </row>
    <row r="5907" spans="1:1" x14ac:dyDescent="0.25">
      <c r="A5907" s="86"/>
    </row>
    <row r="5908" spans="1:1" x14ac:dyDescent="0.25">
      <c r="A5908" s="86"/>
    </row>
    <row r="5909" spans="1:1" x14ac:dyDescent="0.25">
      <c r="A5909" s="86"/>
    </row>
    <row r="5910" spans="1:1" x14ac:dyDescent="0.25">
      <c r="A5910" s="86"/>
    </row>
    <row r="5911" spans="1:1" x14ac:dyDescent="0.25">
      <c r="A5911" s="86"/>
    </row>
    <row r="5912" spans="1:1" x14ac:dyDescent="0.25">
      <c r="A5912" s="86"/>
    </row>
    <row r="5913" spans="1:1" x14ac:dyDescent="0.25">
      <c r="A5913" s="86"/>
    </row>
    <row r="5914" spans="1:1" x14ac:dyDescent="0.25">
      <c r="A5914" s="86"/>
    </row>
    <row r="5915" spans="1:1" x14ac:dyDescent="0.25">
      <c r="A5915" s="86"/>
    </row>
    <row r="5916" spans="1:1" x14ac:dyDescent="0.25">
      <c r="A5916" s="86"/>
    </row>
    <row r="5917" spans="1:1" x14ac:dyDescent="0.25">
      <c r="A5917" s="86"/>
    </row>
    <row r="5918" spans="1:1" x14ac:dyDescent="0.25">
      <c r="A5918" s="86"/>
    </row>
    <row r="5919" spans="1:1" x14ac:dyDescent="0.25">
      <c r="A5919" s="86"/>
    </row>
    <row r="5920" spans="1:1" x14ac:dyDescent="0.25">
      <c r="A5920" s="86"/>
    </row>
    <row r="5921" spans="1:1" x14ac:dyDescent="0.25">
      <c r="A5921" s="86"/>
    </row>
    <row r="5922" spans="1:1" x14ac:dyDescent="0.25">
      <c r="A5922" s="86"/>
    </row>
    <row r="5923" spans="1:1" x14ac:dyDescent="0.25">
      <c r="A5923" s="86"/>
    </row>
    <row r="5924" spans="1:1" x14ac:dyDescent="0.25">
      <c r="A5924" s="86"/>
    </row>
    <row r="5925" spans="1:1" x14ac:dyDescent="0.25">
      <c r="A5925" s="86"/>
    </row>
    <row r="5926" spans="1:1" x14ac:dyDescent="0.25">
      <c r="A5926" s="86"/>
    </row>
    <row r="5927" spans="1:1" x14ac:dyDescent="0.25">
      <c r="A5927" s="86"/>
    </row>
    <row r="5928" spans="1:1" x14ac:dyDescent="0.25">
      <c r="A5928" s="86"/>
    </row>
    <row r="5929" spans="1:1" x14ac:dyDescent="0.25">
      <c r="A5929" s="86"/>
    </row>
    <row r="5930" spans="1:1" x14ac:dyDescent="0.25">
      <c r="A5930" s="86"/>
    </row>
    <row r="5931" spans="1:1" x14ac:dyDescent="0.25">
      <c r="A5931" s="86"/>
    </row>
    <row r="5932" spans="1:1" x14ac:dyDescent="0.25">
      <c r="A5932" s="86"/>
    </row>
    <row r="5933" spans="1:1" x14ac:dyDescent="0.25">
      <c r="A5933" s="86"/>
    </row>
    <row r="5934" spans="1:1" x14ac:dyDescent="0.25">
      <c r="A5934" s="86"/>
    </row>
    <row r="5935" spans="1:1" x14ac:dyDescent="0.25">
      <c r="A5935" s="86"/>
    </row>
    <row r="5936" spans="1:1" x14ac:dyDescent="0.25">
      <c r="A5936" s="86"/>
    </row>
    <row r="5937" spans="1:1" x14ac:dyDescent="0.25">
      <c r="A5937" s="86"/>
    </row>
    <row r="5938" spans="1:1" x14ac:dyDescent="0.25">
      <c r="A5938" s="86"/>
    </row>
    <row r="5939" spans="1:1" x14ac:dyDescent="0.25">
      <c r="A5939" s="86"/>
    </row>
    <row r="5940" spans="1:1" x14ac:dyDescent="0.25">
      <c r="A5940" s="86"/>
    </row>
    <row r="5941" spans="1:1" x14ac:dyDescent="0.25">
      <c r="A5941" s="86"/>
    </row>
    <row r="5942" spans="1:1" x14ac:dyDescent="0.25">
      <c r="A5942" s="86"/>
    </row>
    <row r="5943" spans="1:1" x14ac:dyDescent="0.25">
      <c r="A5943" s="86"/>
    </row>
    <row r="5944" spans="1:1" x14ac:dyDescent="0.25">
      <c r="A5944" s="86"/>
    </row>
    <row r="5945" spans="1:1" x14ac:dyDescent="0.25">
      <c r="A5945" s="86"/>
    </row>
    <row r="5946" spans="1:1" x14ac:dyDescent="0.25">
      <c r="A5946" s="86"/>
    </row>
    <row r="5947" spans="1:1" x14ac:dyDescent="0.25">
      <c r="A5947" s="86"/>
    </row>
    <row r="5948" spans="1:1" x14ac:dyDescent="0.25">
      <c r="A5948" s="86"/>
    </row>
    <row r="5949" spans="1:1" x14ac:dyDescent="0.25">
      <c r="A5949" s="86"/>
    </row>
    <row r="5950" spans="1:1" x14ac:dyDescent="0.25">
      <c r="A5950" s="86"/>
    </row>
    <row r="5951" spans="1:1" x14ac:dyDescent="0.25">
      <c r="A5951" s="86"/>
    </row>
    <row r="5952" spans="1:1" x14ac:dyDescent="0.25">
      <c r="A5952" s="86"/>
    </row>
    <row r="5953" spans="1:1" x14ac:dyDescent="0.25">
      <c r="A5953" s="86"/>
    </row>
    <row r="5954" spans="1:1" x14ac:dyDescent="0.25">
      <c r="A5954" s="86"/>
    </row>
    <row r="5955" spans="1:1" x14ac:dyDescent="0.25">
      <c r="A5955" s="86"/>
    </row>
    <row r="5956" spans="1:1" x14ac:dyDescent="0.25">
      <c r="A5956" s="86"/>
    </row>
    <row r="5957" spans="1:1" x14ac:dyDescent="0.25">
      <c r="A5957" s="86"/>
    </row>
    <row r="5958" spans="1:1" x14ac:dyDescent="0.25">
      <c r="A5958" s="86"/>
    </row>
    <row r="5959" spans="1:1" x14ac:dyDescent="0.25">
      <c r="A5959" s="86"/>
    </row>
    <row r="5960" spans="1:1" x14ac:dyDescent="0.25">
      <c r="A5960" s="86"/>
    </row>
    <row r="5961" spans="1:1" x14ac:dyDescent="0.25">
      <c r="A5961" s="86"/>
    </row>
    <row r="5962" spans="1:1" x14ac:dyDescent="0.25">
      <c r="A5962" s="86"/>
    </row>
    <row r="5963" spans="1:1" x14ac:dyDescent="0.25">
      <c r="A5963" s="86"/>
    </row>
    <row r="5964" spans="1:1" x14ac:dyDescent="0.25">
      <c r="A5964" s="86"/>
    </row>
    <row r="5965" spans="1:1" x14ac:dyDescent="0.25">
      <c r="A5965" s="86"/>
    </row>
    <row r="5966" spans="1:1" x14ac:dyDescent="0.25">
      <c r="A5966" s="86"/>
    </row>
    <row r="5967" spans="1:1" x14ac:dyDescent="0.25">
      <c r="A5967" s="86"/>
    </row>
    <row r="5968" spans="1:1" x14ac:dyDescent="0.25">
      <c r="A5968" s="86"/>
    </row>
    <row r="5969" spans="1:1" x14ac:dyDescent="0.25">
      <c r="A5969" s="86"/>
    </row>
    <row r="5970" spans="1:1" x14ac:dyDescent="0.25">
      <c r="A5970" s="86"/>
    </row>
    <row r="5971" spans="1:1" x14ac:dyDescent="0.25">
      <c r="A5971" s="86"/>
    </row>
    <row r="5972" spans="1:1" x14ac:dyDescent="0.25">
      <c r="A5972" s="86"/>
    </row>
    <row r="5973" spans="1:1" x14ac:dyDescent="0.25">
      <c r="A5973" s="86"/>
    </row>
    <row r="5974" spans="1:1" x14ac:dyDescent="0.25">
      <c r="A5974" s="86"/>
    </row>
    <row r="5975" spans="1:1" x14ac:dyDescent="0.25">
      <c r="A5975" s="86"/>
    </row>
    <row r="5976" spans="1:1" x14ac:dyDescent="0.25">
      <c r="A5976" s="86"/>
    </row>
    <row r="5977" spans="1:1" x14ac:dyDescent="0.25">
      <c r="A5977" s="86"/>
    </row>
    <row r="5978" spans="1:1" x14ac:dyDescent="0.25">
      <c r="A5978" s="86"/>
    </row>
    <row r="5979" spans="1:1" x14ac:dyDescent="0.25">
      <c r="A5979" s="86"/>
    </row>
    <row r="5980" spans="1:1" x14ac:dyDescent="0.25">
      <c r="A5980" s="86"/>
    </row>
    <row r="5981" spans="1:1" x14ac:dyDescent="0.25">
      <c r="A5981" s="86"/>
    </row>
    <row r="5982" spans="1:1" x14ac:dyDescent="0.25">
      <c r="A5982" s="86"/>
    </row>
    <row r="5983" spans="1:1" x14ac:dyDescent="0.25">
      <c r="A5983" s="86"/>
    </row>
    <row r="5984" spans="1:1" x14ac:dyDescent="0.25">
      <c r="A5984" s="86"/>
    </row>
    <row r="5985" spans="1:1" x14ac:dyDescent="0.25">
      <c r="A5985" s="86"/>
    </row>
    <row r="5986" spans="1:1" x14ac:dyDescent="0.25">
      <c r="A5986" s="86"/>
    </row>
    <row r="5987" spans="1:1" x14ac:dyDescent="0.25">
      <c r="A5987" s="86"/>
    </row>
    <row r="5988" spans="1:1" x14ac:dyDescent="0.25">
      <c r="A5988" s="86"/>
    </row>
    <row r="5989" spans="1:1" x14ac:dyDescent="0.25">
      <c r="A5989" s="86"/>
    </row>
    <row r="5990" spans="1:1" x14ac:dyDescent="0.25">
      <c r="A5990" s="86"/>
    </row>
    <row r="5991" spans="1:1" x14ac:dyDescent="0.25">
      <c r="A5991" s="86"/>
    </row>
    <row r="5992" spans="1:1" x14ac:dyDescent="0.25">
      <c r="A5992" s="86"/>
    </row>
    <row r="5993" spans="1:1" x14ac:dyDescent="0.25">
      <c r="A5993" s="86"/>
    </row>
    <row r="5994" spans="1:1" x14ac:dyDescent="0.25">
      <c r="A5994" s="86"/>
    </row>
    <row r="5995" spans="1:1" x14ac:dyDescent="0.25">
      <c r="A5995" s="86"/>
    </row>
    <row r="5996" spans="1:1" x14ac:dyDescent="0.25">
      <c r="A5996" s="86"/>
    </row>
    <row r="5997" spans="1:1" x14ac:dyDescent="0.25">
      <c r="A5997" s="86"/>
    </row>
    <row r="5998" spans="1:1" x14ac:dyDescent="0.25">
      <c r="A5998" s="86"/>
    </row>
    <row r="5999" spans="1:1" x14ac:dyDescent="0.25">
      <c r="A5999" s="86"/>
    </row>
    <row r="6000" spans="1:1" x14ac:dyDescent="0.25">
      <c r="A6000" s="86"/>
    </row>
    <row r="6001" spans="1:1" x14ac:dyDescent="0.25">
      <c r="A6001" s="86"/>
    </row>
    <row r="6002" spans="1:1" x14ac:dyDescent="0.25">
      <c r="A6002" s="86"/>
    </row>
    <row r="6003" spans="1:1" x14ac:dyDescent="0.25">
      <c r="A6003" s="86"/>
    </row>
    <row r="6004" spans="1:1" x14ac:dyDescent="0.25">
      <c r="A6004" s="86"/>
    </row>
    <row r="6005" spans="1:1" x14ac:dyDescent="0.25">
      <c r="A6005" s="86"/>
    </row>
    <row r="6006" spans="1:1" x14ac:dyDescent="0.25">
      <c r="A6006" s="86"/>
    </row>
    <row r="6007" spans="1:1" x14ac:dyDescent="0.25">
      <c r="A6007" s="86"/>
    </row>
    <row r="6008" spans="1:1" x14ac:dyDescent="0.25">
      <c r="A6008" s="86"/>
    </row>
    <row r="6009" spans="1:1" x14ac:dyDescent="0.25">
      <c r="A6009" s="86"/>
    </row>
    <row r="6010" spans="1:1" x14ac:dyDescent="0.25">
      <c r="A6010" s="86"/>
    </row>
    <row r="6011" spans="1:1" x14ac:dyDescent="0.25">
      <c r="A6011" s="86"/>
    </row>
    <row r="6012" spans="1:1" x14ac:dyDescent="0.25">
      <c r="A6012" s="86"/>
    </row>
    <row r="6013" spans="1:1" x14ac:dyDescent="0.25">
      <c r="A6013" s="86"/>
    </row>
    <row r="6014" spans="1:1" x14ac:dyDescent="0.25">
      <c r="A6014" s="86"/>
    </row>
    <row r="6015" spans="1:1" x14ac:dyDescent="0.25">
      <c r="A6015" s="86"/>
    </row>
    <row r="6016" spans="1:1" x14ac:dyDescent="0.25">
      <c r="A6016" s="86"/>
    </row>
    <row r="6017" spans="1:1" x14ac:dyDescent="0.25">
      <c r="A6017" s="86"/>
    </row>
    <row r="6018" spans="1:1" x14ac:dyDescent="0.25">
      <c r="A6018" s="86"/>
    </row>
    <row r="6019" spans="1:1" x14ac:dyDescent="0.25">
      <c r="A6019" s="86"/>
    </row>
    <row r="6020" spans="1:1" x14ac:dyDescent="0.25">
      <c r="A6020" s="86"/>
    </row>
    <row r="6021" spans="1:1" x14ac:dyDescent="0.25">
      <c r="A6021" s="86"/>
    </row>
    <row r="6022" spans="1:1" x14ac:dyDescent="0.25">
      <c r="A6022" s="86"/>
    </row>
    <row r="6023" spans="1:1" x14ac:dyDescent="0.25">
      <c r="A6023" s="86"/>
    </row>
    <row r="6024" spans="1:1" x14ac:dyDescent="0.25">
      <c r="A6024" s="86"/>
    </row>
    <row r="6025" spans="1:1" x14ac:dyDescent="0.25">
      <c r="A6025" s="86"/>
    </row>
    <row r="6026" spans="1:1" x14ac:dyDescent="0.25">
      <c r="A6026" s="86"/>
    </row>
    <row r="6027" spans="1:1" x14ac:dyDescent="0.25">
      <c r="A6027" s="86"/>
    </row>
    <row r="6028" spans="1:1" x14ac:dyDescent="0.25">
      <c r="A6028" s="86"/>
    </row>
    <row r="6029" spans="1:1" x14ac:dyDescent="0.25">
      <c r="A6029" s="86"/>
    </row>
    <row r="6030" spans="1:1" x14ac:dyDescent="0.25">
      <c r="A6030" s="86"/>
    </row>
    <row r="6031" spans="1:1" x14ac:dyDescent="0.25">
      <c r="A6031" s="86"/>
    </row>
    <row r="6032" spans="1:1" x14ac:dyDescent="0.25">
      <c r="A6032" s="86"/>
    </row>
    <row r="6033" spans="1:1" x14ac:dyDescent="0.25">
      <c r="A6033" s="86"/>
    </row>
    <row r="6034" spans="1:1" x14ac:dyDescent="0.25">
      <c r="A6034" s="86"/>
    </row>
    <row r="6035" spans="1:1" x14ac:dyDescent="0.25">
      <c r="A6035" s="86"/>
    </row>
    <row r="6036" spans="1:1" x14ac:dyDescent="0.25">
      <c r="A6036" s="86"/>
    </row>
    <row r="6037" spans="1:1" x14ac:dyDescent="0.25">
      <c r="A6037" s="86"/>
    </row>
    <row r="6038" spans="1:1" x14ac:dyDescent="0.25">
      <c r="A6038" s="86"/>
    </row>
    <row r="6039" spans="1:1" x14ac:dyDescent="0.25">
      <c r="A6039" s="86"/>
    </row>
    <row r="6040" spans="1:1" x14ac:dyDescent="0.25">
      <c r="A6040" s="86"/>
    </row>
    <row r="6041" spans="1:1" x14ac:dyDescent="0.25">
      <c r="A6041" s="86"/>
    </row>
    <row r="6042" spans="1:1" x14ac:dyDescent="0.25">
      <c r="A6042" s="86"/>
    </row>
    <row r="6043" spans="1:1" x14ac:dyDescent="0.25">
      <c r="A6043" s="86"/>
    </row>
    <row r="6044" spans="1:1" x14ac:dyDescent="0.25">
      <c r="A6044" s="86"/>
    </row>
    <row r="6045" spans="1:1" x14ac:dyDescent="0.25">
      <c r="A6045" s="86"/>
    </row>
    <row r="6046" spans="1:1" x14ac:dyDescent="0.25">
      <c r="A6046" s="86"/>
    </row>
    <row r="6047" spans="1:1" x14ac:dyDescent="0.25">
      <c r="A6047" s="86"/>
    </row>
    <row r="6048" spans="1:1" x14ac:dyDescent="0.25">
      <c r="A6048" s="86"/>
    </row>
    <row r="6049" spans="1:1" x14ac:dyDescent="0.25">
      <c r="A6049" s="86"/>
    </row>
    <row r="6050" spans="1:1" x14ac:dyDescent="0.25">
      <c r="A6050" s="86"/>
    </row>
    <row r="6051" spans="1:1" x14ac:dyDescent="0.25">
      <c r="A6051" s="86"/>
    </row>
    <row r="6052" spans="1:1" x14ac:dyDescent="0.25">
      <c r="A6052" s="86"/>
    </row>
    <row r="6053" spans="1:1" x14ac:dyDescent="0.25">
      <c r="A6053" s="86"/>
    </row>
    <row r="6054" spans="1:1" x14ac:dyDescent="0.25">
      <c r="A6054" s="86"/>
    </row>
    <row r="6055" spans="1:1" x14ac:dyDescent="0.25">
      <c r="A6055" s="86"/>
    </row>
    <row r="6056" spans="1:1" x14ac:dyDescent="0.25">
      <c r="A6056" s="86"/>
    </row>
    <row r="6057" spans="1:1" x14ac:dyDescent="0.25">
      <c r="A6057" s="86"/>
    </row>
    <row r="6058" spans="1:1" x14ac:dyDescent="0.25">
      <c r="A6058" s="86"/>
    </row>
    <row r="6059" spans="1:1" x14ac:dyDescent="0.25">
      <c r="A6059" s="86"/>
    </row>
    <row r="6060" spans="1:1" x14ac:dyDescent="0.25">
      <c r="A6060" s="86"/>
    </row>
    <row r="6061" spans="1:1" x14ac:dyDescent="0.25">
      <c r="A6061" s="86"/>
    </row>
    <row r="6062" spans="1:1" x14ac:dyDescent="0.25">
      <c r="A6062" s="86"/>
    </row>
    <row r="6063" spans="1:1" x14ac:dyDescent="0.25">
      <c r="A6063" s="86"/>
    </row>
    <row r="6064" spans="1:1" x14ac:dyDescent="0.25">
      <c r="A6064" s="86"/>
    </row>
    <row r="6065" spans="1:1" x14ac:dyDescent="0.25">
      <c r="A6065" s="86"/>
    </row>
    <row r="6066" spans="1:1" x14ac:dyDescent="0.25">
      <c r="A6066" s="86"/>
    </row>
    <row r="6067" spans="1:1" x14ac:dyDescent="0.25">
      <c r="A6067" s="86"/>
    </row>
    <row r="6068" spans="1:1" x14ac:dyDescent="0.25">
      <c r="A6068" s="86"/>
    </row>
    <row r="6069" spans="1:1" x14ac:dyDescent="0.25">
      <c r="A6069" s="86"/>
    </row>
    <row r="6070" spans="1:1" x14ac:dyDescent="0.25">
      <c r="A6070" s="86"/>
    </row>
    <row r="6071" spans="1:1" x14ac:dyDescent="0.25">
      <c r="A6071" s="86"/>
    </row>
    <row r="6072" spans="1:1" x14ac:dyDescent="0.25">
      <c r="A6072" s="86"/>
    </row>
    <row r="6073" spans="1:1" x14ac:dyDescent="0.25">
      <c r="A6073" s="86"/>
    </row>
    <row r="6074" spans="1:1" x14ac:dyDescent="0.25">
      <c r="A6074" s="86"/>
    </row>
    <row r="6075" spans="1:1" x14ac:dyDescent="0.25">
      <c r="A6075" s="86"/>
    </row>
    <row r="6076" spans="1:1" x14ac:dyDescent="0.25">
      <c r="A6076" s="86"/>
    </row>
    <row r="6077" spans="1:1" x14ac:dyDescent="0.25">
      <c r="A6077" s="86"/>
    </row>
    <row r="6078" spans="1:1" x14ac:dyDescent="0.25">
      <c r="A6078" s="86"/>
    </row>
    <row r="6079" spans="1:1" x14ac:dyDescent="0.25">
      <c r="A6079" s="86"/>
    </row>
    <row r="6080" spans="1:1" x14ac:dyDescent="0.25">
      <c r="A6080" s="86"/>
    </row>
    <row r="6081" spans="1:1" x14ac:dyDescent="0.25">
      <c r="A6081" s="86"/>
    </row>
    <row r="6082" spans="1:1" x14ac:dyDescent="0.25">
      <c r="A6082" s="86"/>
    </row>
    <row r="6083" spans="1:1" x14ac:dyDescent="0.25">
      <c r="A6083" s="86"/>
    </row>
    <row r="6084" spans="1:1" x14ac:dyDescent="0.25">
      <c r="A6084" s="86"/>
    </row>
    <row r="6085" spans="1:1" x14ac:dyDescent="0.25">
      <c r="A6085" s="86"/>
    </row>
    <row r="6086" spans="1:1" x14ac:dyDescent="0.25">
      <c r="A6086" s="86"/>
    </row>
    <row r="6087" spans="1:1" x14ac:dyDescent="0.25">
      <c r="A6087" s="86"/>
    </row>
    <row r="6088" spans="1:1" x14ac:dyDescent="0.25">
      <c r="A6088" s="86"/>
    </row>
    <row r="6089" spans="1:1" x14ac:dyDescent="0.25">
      <c r="A6089" s="86"/>
    </row>
    <row r="6090" spans="1:1" x14ac:dyDescent="0.25">
      <c r="A6090" s="86"/>
    </row>
    <row r="6091" spans="1:1" x14ac:dyDescent="0.25">
      <c r="A6091" s="86"/>
    </row>
    <row r="6092" spans="1:1" x14ac:dyDescent="0.25">
      <c r="A6092" s="86"/>
    </row>
    <row r="6093" spans="1:1" x14ac:dyDescent="0.25">
      <c r="A6093" s="86"/>
    </row>
    <row r="6094" spans="1:1" x14ac:dyDescent="0.25">
      <c r="A6094" s="86"/>
    </row>
    <row r="6095" spans="1:1" x14ac:dyDescent="0.25">
      <c r="A6095" s="86"/>
    </row>
    <row r="6096" spans="1:1" x14ac:dyDescent="0.25">
      <c r="A6096" s="86"/>
    </row>
    <row r="6097" spans="1:1" x14ac:dyDescent="0.25">
      <c r="A6097" s="86"/>
    </row>
    <row r="6098" spans="1:1" x14ac:dyDescent="0.25">
      <c r="A6098" s="86"/>
    </row>
    <row r="6099" spans="1:1" x14ac:dyDescent="0.25">
      <c r="A6099" s="86"/>
    </row>
    <row r="6100" spans="1:1" x14ac:dyDescent="0.25">
      <c r="A6100" s="86"/>
    </row>
    <row r="6101" spans="1:1" x14ac:dyDescent="0.25">
      <c r="A6101" s="86"/>
    </row>
    <row r="6102" spans="1:1" x14ac:dyDescent="0.25">
      <c r="A6102" s="86"/>
    </row>
    <row r="6103" spans="1:1" x14ac:dyDescent="0.25">
      <c r="A6103" s="86"/>
    </row>
    <row r="6104" spans="1:1" x14ac:dyDescent="0.25">
      <c r="A6104" s="86"/>
    </row>
    <row r="6105" spans="1:1" x14ac:dyDescent="0.25">
      <c r="A6105" s="86"/>
    </row>
    <row r="6106" spans="1:1" x14ac:dyDescent="0.25">
      <c r="A6106" s="86"/>
    </row>
    <row r="6107" spans="1:1" x14ac:dyDescent="0.25">
      <c r="A6107" s="86"/>
    </row>
    <row r="6108" spans="1:1" x14ac:dyDescent="0.25">
      <c r="A6108" s="86"/>
    </row>
    <row r="6109" spans="1:1" x14ac:dyDescent="0.25">
      <c r="A6109" s="86"/>
    </row>
    <row r="6110" spans="1:1" x14ac:dyDescent="0.25">
      <c r="A6110" s="86"/>
    </row>
    <row r="6111" spans="1:1" x14ac:dyDescent="0.25">
      <c r="A6111" s="86"/>
    </row>
    <row r="6112" spans="1:1" x14ac:dyDescent="0.25">
      <c r="A6112" s="86"/>
    </row>
    <row r="6113" spans="1:1" x14ac:dyDescent="0.25">
      <c r="A6113" s="86"/>
    </row>
    <row r="6114" spans="1:1" x14ac:dyDescent="0.25">
      <c r="A6114" s="86"/>
    </row>
    <row r="6115" spans="1:1" x14ac:dyDescent="0.25">
      <c r="A6115" s="86"/>
    </row>
    <row r="6116" spans="1:1" x14ac:dyDescent="0.25">
      <c r="A6116" s="86"/>
    </row>
    <row r="6117" spans="1:1" x14ac:dyDescent="0.25">
      <c r="A6117" s="86"/>
    </row>
    <row r="6118" spans="1:1" x14ac:dyDescent="0.25">
      <c r="A6118" s="86"/>
    </row>
    <row r="6119" spans="1:1" x14ac:dyDescent="0.25">
      <c r="A6119" s="86"/>
    </row>
    <row r="6120" spans="1:1" x14ac:dyDescent="0.25">
      <c r="A6120" s="86"/>
    </row>
    <row r="6121" spans="1:1" x14ac:dyDescent="0.25">
      <c r="A6121" s="86"/>
    </row>
    <row r="6122" spans="1:1" x14ac:dyDescent="0.25">
      <c r="A6122" s="86"/>
    </row>
    <row r="6123" spans="1:1" x14ac:dyDescent="0.25">
      <c r="A6123" s="86"/>
    </row>
    <row r="6124" spans="1:1" x14ac:dyDescent="0.25">
      <c r="A6124" s="86"/>
    </row>
    <row r="6125" spans="1:1" x14ac:dyDescent="0.25">
      <c r="A6125" s="86"/>
    </row>
    <row r="6126" spans="1:1" x14ac:dyDescent="0.25">
      <c r="A6126" s="86"/>
    </row>
    <row r="6127" spans="1:1" x14ac:dyDescent="0.25">
      <c r="A6127" s="86"/>
    </row>
    <row r="6128" spans="1:1" x14ac:dyDescent="0.25">
      <c r="A6128" s="86"/>
    </row>
    <row r="6129" spans="1:1" x14ac:dyDescent="0.25">
      <c r="A6129" s="86"/>
    </row>
    <row r="6130" spans="1:1" x14ac:dyDescent="0.25">
      <c r="A6130" s="86"/>
    </row>
    <row r="6131" spans="1:1" x14ac:dyDescent="0.25">
      <c r="A6131" s="86"/>
    </row>
    <row r="6132" spans="1:1" x14ac:dyDescent="0.25">
      <c r="A6132" s="86"/>
    </row>
    <row r="6133" spans="1:1" x14ac:dyDescent="0.25">
      <c r="A6133" s="86"/>
    </row>
    <row r="6134" spans="1:1" x14ac:dyDescent="0.25">
      <c r="A6134" s="86"/>
    </row>
    <row r="6135" spans="1:1" x14ac:dyDescent="0.25">
      <c r="A6135" s="86"/>
    </row>
    <row r="6136" spans="1:1" x14ac:dyDescent="0.25">
      <c r="A6136" s="86"/>
    </row>
    <row r="6137" spans="1:1" x14ac:dyDescent="0.25">
      <c r="A6137" s="86"/>
    </row>
    <row r="6138" spans="1:1" x14ac:dyDescent="0.25">
      <c r="A6138" s="86"/>
    </row>
    <row r="6139" spans="1:1" x14ac:dyDescent="0.25">
      <c r="A6139" s="86"/>
    </row>
    <row r="6140" spans="1:1" x14ac:dyDescent="0.25">
      <c r="A6140" s="86"/>
    </row>
    <row r="6141" spans="1:1" x14ac:dyDescent="0.25">
      <c r="A6141" s="86"/>
    </row>
    <row r="6142" spans="1:1" x14ac:dyDescent="0.25">
      <c r="A6142" s="86"/>
    </row>
    <row r="6143" spans="1:1" x14ac:dyDescent="0.25">
      <c r="A6143" s="86"/>
    </row>
    <row r="6144" spans="1:1" x14ac:dyDescent="0.25">
      <c r="A6144" s="86"/>
    </row>
    <row r="6145" spans="1:1" x14ac:dyDescent="0.25">
      <c r="A6145" s="86"/>
    </row>
    <row r="6146" spans="1:1" x14ac:dyDescent="0.25">
      <c r="A6146" s="86"/>
    </row>
    <row r="6147" spans="1:1" x14ac:dyDescent="0.25">
      <c r="A6147" s="86"/>
    </row>
    <row r="6148" spans="1:1" x14ac:dyDescent="0.25">
      <c r="A6148" s="86"/>
    </row>
    <row r="6149" spans="1:1" x14ac:dyDescent="0.25">
      <c r="A6149" s="86"/>
    </row>
    <row r="6150" spans="1:1" x14ac:dyDescent="0.25">
      <c r="A6150" s="86"/>
    </row>
    <row r="6151" spans="1:1" x14ac:dyDescent="0.25">
      <c r="A6151" s="86"/>
    </row>
    <row r="6152" spans="1:1" x14ac:dyDescent="0.25">
      <c r="A6152" s="86"/>
    </row>
    <row r="6153" spans="1:1" x14ac:dyDescent="0.25">
      <c r="A6153" s="86"/>
    </row>
    <row r="6154" spans="1:1" x14ac:dyDescent="0.25">
      <c r="A6154" s="86"/>
    </row>
    <row r="6155" spans="1:1" x14ac:dyDescent="0.25">
      <c r="A6155" s="86"/>
    </row>
    <row r="6156" spans="1:1" x14ac:dyDescent="0.25">
      <c r="A6156" s="86"/>
    </row>
    <row r="6157" spans="1:1" x14ac:dyDescent="0.25">
      <c r="A6157" s="86"/>
    </row>
    <row r="6158" spans="1:1" x14ac:dyDescent="0.25">
      <c r="A6158" s="86"/>
    </row>
    <row r="6159" spans="1:1" x14ac:dyDescent="0.25">
      <c r="A6159" s="86"/>
    </row>
    <row r="6160" spans="1:1" x14ac:dyDescent="0.25">
      <c r="A6160" s="86"/>
    </row>
    <row r="6161" spans="1:1" x14ac:dyDescent="0.25">
      <c r="A6161" s="86"/>
    </row>
    <row r="6162" spans="1:1" x14ac:dyDescent="0.25">
      <c r="A6162" s="86"/>
    </row>
    <row r="6163" spans="1:1" x14ac:dyDescent="0.25">
      <c r="A6163" s="86"/>
    </row>
    <row r="6164" spans="1:1" x14ac:dyDescent="0.25">
      <c r="A6164" s="86"/>
    </row>
    <row r="6165" spans="1:1" x14ac:dyDescent="0.25">
      <c r="A6165" s="86"/>
    </row>
    <row r="6166" spans="1:1" x14ac:dyDescent="0.25">
      <c r="A6166" s="86"/>
    </row>
    <row r="6167" spans="1:1" x14ac:dyDescent="0.25">
      <c r="A6167" s="86"/>
    </row>
    <row r="6168" spans="1:1" x14ac:dyDescent="0.25">
      <c r="A6168" s="86"/>
    </row>
    <row r="6169" spans="1:1" x14ac:dyDescent="0.25">
      <c r="A6169" s="86"/>
    </row>
    <row r="6170" spans="1:1" x14ac:dyDescent="0.25">
      <c r="A6170" s="86"/>
    </row>
    <row r="6171" spans="1:1" x14ac:dyDescent="0.25">
      <c r="A6171" s="86"/>
    </row>
    <row r="6172" spans="1:1" x14ac:dyDescent="0.25">
      <c r="A6172" s="86"/>
    </row>
    <row r="6173" spans="1:1" x14ac:dyDescent="0.25">
      <c r="A6173" s="86"/>
    </row>
    <row r="6174" spans="1:1" x14ac:dyDescent="0.25">
      <c r="A6174" s="86"/>
    </row>
    <row r="6175" spans="1:1" x14ac:dyDescent="0.25">
      <c r="A6175" s="86"/>
    </row>
    <row r="6176" spans="1:1" x14ac:dyDescent="0.25">
      <c r="A6176" s="86"/>
    </row>
    <row r="6177" spans="1:1" x14ac:dyDescent="0.25">
      <c r="A6177" s="86"/>
    </row>
    <row r="6178" spans="1:1" x14ac:dyDescent="0.25">
      <c r="A6178" s="86"/>
    </row>
    <row r="6179" spans="1:1" x14ac:dyDescent="0.25">
      <c r="A6179" s="86"/>
    </row>
    <row r="6180" spans="1:1" x14ac:dyDescent="0.25">
      <c r="A6180" s="86"/>
    </row>
    <row r="6181" spans="1:1" x14ac:dyDescent="0.25">
      <c r="A6181" s="86"/>
    </row>
    <row r="6182" spans="1:1" x14ac:dyDescent="0.25">
      <c r="A6182" s="86"/>
    </row>
    <row r="6183" spans="1:1" x14ac:dyDescent="0.25">
      <c r="A6183" s="86"/>
    </row>
    <row r="6184" spans="1:1" x14ac:dyDescent="0.25">
      <c r="A6184" s="86"/>
    </row>
    <row r="6185" spans="1:1" x14ac:dyDescent="0.25">
      <c r="A6185" s="86"/>
    </row>
    <row r="6186" spans="1:1" x14ac:dyDescent="0.25">
      <c r="A6186" s="86"/>
    </row>
    <row r="6187" spans="1:1" x14ac:dyDescent="0.25">
      <c r="A6187" s="86"/>
    </row>
    <row r="6188" spans="1:1" x14ac:dyDescent="0.25">
      <c r="A6188" s="86"/>
    </row>
    <row r="6189" spans="1:1" x14ac:dyDescent="0.25">
      <c r="A6189" s="86"/>
    </row>
    <row r="6190" spans="1:1" x14ac:dyDescent="0.25">
      <c r="A6190" s="86"/>
    </row>
    <row r="6191" spans="1:1" x14ac:dyDescent="0.25">
      <c r="A6191" s="86"/>
    </row>
    <row r="6192" spans="1:1" x14ac:dyDescent="0.25">
      <c r="A6192" s="86"/>
    </row>
    <row r="6193" spans="1:1" x14ac:dyDescent="0.25">
      <c r="A6193" s="86"/>
    </row>
    <row r="6194" spans="1:1" x14ac:dyDescent="0.25">
      <c r="A6194" s="86"/>
    </row>
    <row r="6195" spans="1:1" x14ac:dyDescent="0.25">
      <c r="A6195" s="86"/>
    </row>
    <row r="6196" spans="1:1" x14ac:dyDescent="0.25">
      <c r="A6196" s="86"/>
    </row>
    <row r="6197" spans="1:1" x14ac:dyDescent="0.25">
      <c r="A6197" s="86"/>
    </row>
    <row r="6198" spans="1:1" x14ac:dyDescent="0.25">
      <c r="A6198" s="86"/>
    </row>
    <row r="6199" spans="1:1" x14ac:dyDescent="0.25">
      <c r="A6199" s="86"/>
    </row>
    <row r="6200" spans="1:1" x14ac:dyDescent="0.25">
      <c r="A6200" s="86"/>
    </row>
    <row r="6201" spans="1:1" x14ac:dyDescent="0.25">
      <c r="A6201" s="86"/>
    </row>
    <row r="6202" spans="1:1" x14ac:dyDescent="0.25">
      <c r="A6202" s="86"/>
    </row>
    <row r="6203" spans="1:1" x14ac:dyDescent="0.25">
      <c r="A6203" s="86"/>
    </row>
    <row r="6204" spans="1:1" x14ac:dyDescent="0.25">
      <c r="A6204" s="86"/>
    </row>
    <row r="6205" spans="1:1" x14ac:dyDescent="0.25">
      <c r="A6205" s="86"/>
    </row>
    <row r="6206" spans="1:1" x14ac:dyDescent="0.25">
      <c r="A6206" s="86"/>
    </row>
    <row r="6207" spans="1:1" x14ac:dyDescent="0.25">
      <c r="A6207" s="86"/>
    </row>
    <row r="6208" spans="1:1" x14ac:dyDescent="0.25">
      <c r="A6208" s="86"/>
    </row>
    <row r="6209" spans="1:1" x14ac:dyDescent="0.25">
      <c r="A6209" s="86"/>
    </row>
    <row r="6210" spans="1:1" x14ac:dyDescent="0.25">
      <c r="A6210" s="86"/>
    </row>
    <row r="6211" spans="1:1" x14ac:dyDescent="0.25">
      <c r="A6211" s="86"/>
    </row>
    <row r="6212" spans="1:1" x14ac:dyDescent="0.25">
      <c r="A6212" s="86"/>
    </row>
    <row r="6213" spans="1:1" x14ac:dyDescent="0.25">
      <c r="A6213" s="86"/>
    </row>
    <row r="6214" spans="1:1" x14ac:dyDescent="0.25">
      <c r="A6214" s="86"/>
    </row>
    <row r="6215" spans="1:1" x14ac:dyDescent="0.25">
      <c r="A6215" s="86"/>
    </row>
    <row r="6216" spans="1:1" x14ac:dyDescent="0.25">
      <c r="A6216" s="86"/>
    </row>
    <row r="6217" spans="1:1" x14ac:dyDescent="0.25">
      <c r="A6217" s="86"/>
    </row>
    <row r="6218" spans="1:1" x14ac:dyDescent="0.25">
      <c r="A6218" s="86"/>
    </row>
    <row r="6219" spans="1:1" x14ac:dyDescent="0.25">
      <c r="A6219" s="86"/>
    </row>
    <row r="6220" spans="1:1" x14ac:dyDescent="0.25">
      <c r="A6220" s="86"/>
    </row>
    <row r="6221" spans="1:1" x14ac:dyDescent="0.25">
      <c r="A6221" s="86"/>
    </row>
    <row r="6222" spans="1:1" x14ac:dyDescent="0.25">
      <c r="A6222" s="86"/>
    </row>
    <row r="6223" spans="1:1" x14ac:dyDescent="0.25">
      <c r="A6223" s="86"/>
    </row>
    <row r="6224" spans="1:1" x14ac:dyDescent="0.25">
      <c r="A6224" s="86"/>
    </row>
    <row r="6225" spans="1:1" x14ac:dyDescent="0.25">
      <c r="A6225" s="86"/>
    </row>
    <row r="6226" spans="1:1" x14ac:dyDescent="0.25">
      <c r="A6226" s="86"/>
    </row>
    <row r="6227" spans="1:1" x14ac:dyDescent="0.25">
      <c r="A6227" s="86"/>
    </row>
    <row r="6228" spans="1:1" x14ac:dyDescent="0.25">
      <c r="A6228" s="86"/>
    </row>
    <row r="6229" spans="1:1" x14ac:dyDescent="0.25">
      <c r="A6229" s="86"/>
    </row>
    <row r="6230" spans="1:1" x14ac:dyDescent="0.25">
      <c r="A6230" s="86"/>
    </row>
    <row r="6231" spans="1:1" x14ac:dyDescent="0.25">
      <c r="A6231" s="86"/>
    </row>
    <row r="6232" spans="1:1" x14ac:dyDescent="0.25">
      <c r="A6232" s="86"/>
    </row>
    <row r="6233" spans="1:1" x14ac:dyDescent="0.25">
      <c r="A6233" s="86"/>
    </row>
    <row r="6234" spans="1:1" x14ac:dyDescent="0.25">
      <c r="A6234" s="86"/>
    </row>
    <row r="6235" spans="1:1" x14ac:dyDescent="0.25">
      <c r="A6235" s="86"/>
    </row>
    <row r="6236" spans="1:1" x14ac:dyDescent="0.25">
      <c r="A6236" s="86"/>
    </row>
    <row r="6237" spans="1:1" x14ac:dyDescent="0.25">
      <c r="A6237" s="86"/>
    </row>
    <row r="6238" spans="1:1" x14ac:dyDescent="0.25">
      <c r="A6238" s="86"/>
    </row>
    <row r="6239" spans="1:1" x14ac:dyDescent="0.25">
      <c r="A6239" s="86"/>
    </row>
    <row r="6240" spans="1:1" x14ac:dyDescent="0.25">
      <c r="A6240" s="86"/>
    </row>
    <row r="6241" spans="1:1" x14ac:dyDescent="0.25">
      <c r="A6241" s="86"/>
    </row>
    <row r="6242" spans="1:1" x14ac:dyDescent="0.25">
      <c r="A6242" s="86"/>
    </row>
    <row r="6243" spans="1:1" x14ac:dyDescent="0.25">
      <c r="A6243" s="86"/>
    </row>
    <row r="6244" spans="1:1" x14ac:dyDescent="0.25">
      <c r="A6244" s="86"/>
    </row>
    <row r="6245" spans="1:1" x14ac:dyDescent="0.25">
      <c r="A6245" s="86"/>
    </row>
    <row r="6246" spans="1:1" x14ac:dyDescent="0.25">
      <c r="A6246" s="86"/>
    </row>
    <row r="6247" spans="1:1" x14ac:dyDescent="0.25">
      <c r="A6247" s="86"/>
    </row>
    <row r="6248" spans="1:1" x14ac:dyDescent="0.25">
      <c r="A6248" s="86"/>
    </row>
    <row r="6249" spans="1:1" x14ac:dyDescent="0.25">
      <c r="A6249" s="86"/>
    </row>
    <row r="6250" spans="1:1" x14ac:dyDescent="0.25">
      <c r="A6250" s="86"/>
    </row>
    <row r="6251" spans="1:1" x14ac:dyDescent="0.25">
      <c r="A6251" s="86"/>
    </row>
    <row r="6252" spans="1:1" x14ac:dyDescent="0.25">
      <c r="A6252" s="86"/>
    </row>
    <row r="6253" spans="1:1" x14ac:dyDescent="0.25">
      <c r="A6253" s="86"/>
    </row>
    <row r="6254" spans="1:1" x14ac:dyDescent="0.25">
      <c r="A6254" s="86"/>
    </row>
    <row r="6255" spans="1:1" x14ac:dyDescent="0.25">
      <c r="A6255" s="86"/>
    </row>
    <row r="6256" spans="1:1" x14ac:dyDescent="0.25">
      <c r="A6256" s="86"/>
    </row>
    <row r="6257" spans="1:1" x14ac:dyDescent="0.25">
      <c r="A6257" s="86"/>
    </row>
    <row r="6258" spans="1:1" x14ac:dyDescent="0.25">
      <c r="A6258" s="86"/>
    </row>
    <row r="6259" spans="1:1" x14ac:dyDescent="0.25">
      <c r="A6259" s="86"/>
    </row>
    <row r="6260" spans="1:1" x14ac:dyDescent="0.25">
      <c r="A6260" s="86"/>
    </row>
    <row r="6261" spans="1:1" x14ac:dyDescent="0.25">
      <c r="A6261" s="86"/>
    </row>
    <row r="6262" spans="1:1" x14ac:dyDescent="0.25">
      <c r="A6262" s="86"/>
    </row>
    <row r="6263" spans="1:1" x14ac:dyDescent="0.25">
      <c r="A6263" s="86"/>
    </row>
    <row r="6264" spans="1:1" x14ac:dyDescent="0.25">
      <c r="A6264" s="86"/>
    </row>
    <row r="6265" spans="1:1" x14ac:dyDescent="0.25">
      <c r="A6265" s="86"/>
    </row>
    <row r="6266" spans="1:1" x14ac:dyDescent="0.25">
      <c r="A6266" s="86"/>
    </row>
    <row r="6267" spans="1:1" x14ac:dyDescent="0.25">
      <c r="A6267" s="86"/>
    </row>
    <row r="6268" spans="1:1" x14ac:dyDescent="0.25">
      <c r="A6268" s="86"/>
    </row>
    <row r="6269" spans="1:1" x14ac:dyDescent="0.25">
      <c r="A6269" s="86"/>
    </row>
    <row r="6270" spans="1:1" x14ac:dyDescent="0.25">
      <c r="A6270" s="86"/>
    </row>
    <row r="6271" spans="1:1" x14ac:dyDescent="0.25">
      <c r="A6271" s="86"/>
    </row>
    <row r="6272" spans="1:1" x14ac:dyDescent="0.25">
      <c r="A6272" s="86"/>
    </row>
    <row r="6273" spans="1:1" x14ac:dyDescent="0.25">
      <c r="A6273" s="86"/>
    </row>
    <row r="6274" spans="1:1" x14ac:dyDescent="0.25">
      <c r="A6274" s="86"/>
    </row>
    <row r="6275" spans="1:1" x14ac:dyDescent="0.25">
      <c r="A6275" s="86"/>
    </row>
    <row r="6276" spans="1:1" x14ac:dyDescent="0.25">
      <c r="A6276" s="86"/>
    </row>
    <row r="6277" spans="1:1" x14ac:dyDescent="0.25">
      <c r="A6277" s="86"/>
    </row>
    <row r="6278" spans="1:1" x14ac:dyDescent="0.25">
      <c r="A6278" s="86"/>
    </row>
    <row r="6279" spans="1:1" x14ac:dyDescent="0.25">
      <c r="A6279" s="86"/>
    </row>
    <row r="6280" spans="1:1" x14ac:dyDescent="0.25">
      <c r="A6280" s="86"/>
    </row>
    <row r="6281" spans="1:1" x14ac:dyDescent="0.25">
      <c r="A6281" s="86"/>
    </row>
    <row r="6282" spans="1:1" x14ac:dyDescent="0.25">
      <c r="A6282" s="86"/>
    </row>
    <row r="6283" spans="1:1" x14ac:dyDescent="0.25">
      <c r="A6283" s="86"/>
    </row>
    <row r="6284" spans="1:1" x14ac:dyDescent="0.25">
      <c r="A6284" s="86"/>
    </row>
    <row r="6285" spans="1:1" x14ac:dyDescent="0.25">
      <c r="A6285" s="86"/>
    </row>
    <row r="6286" spans="1:1" x14ac:dyDescent="0.25">
      <c r="A6286" s="86"/>
    </row>
    <row r="6287" spans="1:1" x14ac:dyDescent="0.25">
      <c r="A6287" s="86"/>
    </row>
    <row r="6288" spans="1:1" x14ac:dyDescent="0.25">
      <c r="A6288" s="86"/>
    </row>
    <row r="6289" spans="1:1" x14ac:dyDescent="0.25">
      <c r="A6289" s="86"/>
    </row>
    <row r="6290" spans="1:1" x14ac:dyDescent="0.25">
      <c r="A6290" s="86"/>
    </row>
    <row r="6291" spans="1:1" x14ac:dyDescent="0.25">
      <c r="A6291" s="86"/>
    </row>
    <row r="6292" spans="1:1" x14ac:dyDescent="0.25">
      <c r="A6292" s="86"/>
    </row>
    <row r="6293" spans="1:1" x14ac:dyDescent="0.25">
      <c r="A6293" s="86"/>
    </row>
    <row r="6294" spans="1:1" x14ac:dyDescent="0.25">
      <c r="A6294" s="86"/>
    </row>
    <row r="6295" spans="1:1" x14ac:dyDescent="0.25">
      <c r="A6295" s="86"/>
    </row>
    <row r="6296" spans="1:1" x14ac:dyDescent="0.25">
      <c r="A6296" s="86"/>
    </row>
    <row r="6297" spans="1:1" x14ac:dyDescent="0.25">
      <c r="A6297" s="86"/>
    </row>
    <row r="6298" spans="1:1" x14ac:dyDescent="0.25">
      <c r="A6298" s="86"/>
    </row>
    <row r="6299" spans="1:1" x14ac:dyDescent="0.25">
      <c r="A6299" s="86"/>
    </row>
    <row r="6300" spans="1:1" x14ac:dyDescent="0.25">
      <c r="A6300" s="86"/>
    </row>
    <row r="6301" spans="1:1" x14ac:dyDescent="0.25">
      <c r="A6301" s="86"/>
    </row>
    <row r="6302" spans="1:1" x14ac:dyDescent="0.25">
      <c r="A6302" s="86"/>
    </row>
    <row r="6303" spans="1:1" x14ac:dyDescent="0.25">
      <c r="A6303" s="86"/>
    </row>
    <row r="6304" spans="1:1" x14ac:dyDescent="0.25">
      <c r="A6304" s="86"/>
    </row>
    <row r="6305" spans="1:1" x14ac:dyDescent="0.25">
      <c r="A6305" s="86"/>
    </row>
    <row r="6306" spans="1:1" x14ac:dyDescent="0.25">
      <c r="A6306" s="86"/>
    </row>
    <row r="6307" spans="1:1" x14ac:dyDescent="0.25">
      <c r="A6307" s="86"/>
    </row>
    <row r="6308" spans="1:1" x14ac:dyDescent="0.25">
      <c r="A6308" s="86"/>
    </row>
    <row r="6309" spans="1:1" x14ac:dyDescent="0.25">
      <c r="A6309" s="86"/>
    </row>
    <row r="6310" spans="1:1" x14ac:dyDescent="0.25">
      <c r="A6310" s="86"/>
    </row>
    <row r="6311" spans="1:1" x14ac:dyDescent="0.25">
      <c r="A6311" s="86"/>
    </row>
    <row r="6312" spans="1:1" x14ac:dyDescent="0.25">
      <c r="A6312" s="86"/>
    </row>
    <row r="6313" spans="1:1" x14ac:dyDescent="0.25">
      <c r="A6313" s="86"/>
    </row>
    <row r="6314" spans="1:1" x14ac:dyDescent="0.25">
      <c r="A6314" s="86"/>
    </row>
    <row r="6315" spans="1:1" x14ac:dyDescent="0.25">
      <c r="A6315" s="86"/>
    </row>
    <row r="6316" spans="1:1" x14ac:dyDescent="0.25">
      <c r="A6316" s="86"/>
    </row>
    <row r="6317" spans="1:1" x14ac:dyDescent="0.25">
      <c r="A6317" s="86"/>
    </row>
    <row r="6318" spans="1:1" x14ac:dyDescent="0.25">
      <c r="A6318" s="86"/>
    </row>
    <row r="6319" spans="1:1" x14ac:dyDescent="0.25">
      <c r="A6319" s="86"/>
    </row>
    <row r="6320" spans="1:1" x14ac:dyDescent="0.25">
      <c r="A6320" s="86"/>
    </row>
    <row r="6321" spans="1:1" x14ac:dyDescent="0.25">
      <c r="A6321" s="86"/>
    </row>
    <row r="6322" spans="1:1" x14ac:dyDescent="0.25">
      <c r="A6322" s="86"/>
    </row>
    <row r="6323" spans="1:1" x14ac:dyDescent="0.25">
      <c r="A6323" s="86"/>
    </row>
    <row r="6324" spans="1:1" x14ac:dyDescent="0.25">
      <c r="A6324" s="86"/>
    </row>
    <row r="6325" spans="1:1" x14ac:dyDescent="0.25">
      <c r="A6325" s="86"/>
    </row>
    <row r="6326" spans="1:1" x14ac:dyDescent="0.25">
      <c r="A6326" s="86"/>
    </row>
    <row r="6327" spans="1:1" x14ac:dyDescent="0.25">
      <c r="A6327" s="86"/>
    </row>
    <row r="6328" spans="1:1" x14ac:dyDescent="0.25">
      <c r="A6328" s="86"/>
    </row>
    <row r="6329" spans="1:1" x14ac:dyDescent="0.25">
      <c r="A6329" s="86"/>
    </row>
    <row r="6330" spans="1:1" x14ac:dyDescent="0.25">
      <c r="A6330" s="86"/>
    </row>
    <row r="6331" spans="1:1" x14ac:dyDescent="0.25">
      <c r="A6331" s="86"/>
    </row>
    <row r="6332" spans="1:1" x14ac:dyDescent="0.25">
      <c r="A6332" s="86"/>
    </row>
    <row r="6333" spans="1:1" x14ac:dyDescent="0.25">
      <c r="A6333" s="86"/>
    </row>
    <row r="6334" spans="1:1" x14ac:dyDescent="0.25">
      <c r="A6334" s="86"/>
    </row>
    <row r="6335" spans="1:1" x14ac:dyDescent="0.25">
      <c r="A6335" s="86"/>
    </row>
    <row r="6336" spans="1:1" x14ac:dyDescent="0.25">
      <c r="A6336" s="86"/>
    </row>
    <row r="6337" spans="1:1" x14ac:dyDescent="0.25">
      <c r="A6337" s="86"/>
    </row>
    <row r="6338" spans="1:1" x14ac:dyDescent="0.25">
      <c r="A6338" s="86"/>
    </row>
    <row r="6339" spans="1:1" x14ac:dyDescent="0.25">
      <c r="A6339" s="86"/>
    </row>
    <row r="6340" spans="1:1" x14ac:dyDescent="0.25">
      <c r="A6340" s="86"/>
    </row>
    <row r="6341" spans="1:1" x14ac:dyDescent="0.25">
      <c r="A6341" s="86"/>
    </row>
    <row r="6342" spans="1:1" x14ac:dyDescent="0.25">
      <c r="A6342" s="86"/>
    </row>
    <row r="6343" spans="1:1" x14ac:dyDescent="0.25">
      <c r="A6343" s="86"/>
    </row>
    <row r="6344" spans="1:1" x14ac:dyDescent="0.25">
      <c r="A6344" s="86"/>
    </row>
    <row r="6345" spans="1:1" x14ac:dyDescent="0.25">
      <c r="A6345" s="86"/>
    </row>
    <row r="6346" spans="1:1" x14ac:dyDescent="0.25">
      <c r="A6346" s="86"/>
    </row>
    <row r="6347" spans="1:1" x14ac:dyDescent="0.25">
      <c r="A6347" s="86"/>
    </row>
    <row r="6348" spans="1:1" x14ac:dyDescent="0.25">
      <c r="A6348" s="86"/>
    </row>
    <row r="6349" spans="1:1" x14ac:dyDescent="0.25">
      <c r="A6349" s="86"/>
    </row>
    <row r="6350" spans="1:1" x14ac:dyDescent="0.25">
      <c r="A6350" s="86"/>
    </row>
    <row r="6351" spans="1:1" x14ac:dyDescent="0.25">
      <c r="A6351" s="86"/>
    </row>
    <row r="6352" spans="1:1" x14ac:dyDescent="0.25">
      <c r="A6352" s="86"/>
    </row>
    <row r="6353" spans="1:1" x14ac:dyDescent="0.25">
      <c r="A6353" s="86"/>
    </row>
    <row r="6354" spans="1:1" x14ac:dyDescent="0.25">
      <c r="A6354" s="86"/>
    </row>
    <row r="6355" spans="1:1" x14ac:dyDescent="0.25">
      <c r="A6355" s="86"/>
    </row>
    <row r="6356" spans="1:1" x14ac:dyDescent="0.25">
      <c r="A6356" s="86"/>
    </row>
    <row r="6357" spans="1:1" x14ac:dyDescent="0.25">
      <c r="A6357" s="86"/>
    </row>
    <row r="6358" spans="1:1" x14ac:dyDescent="0.25">
      <c r="A6358" s="86"/>
    </row>
    <row r="6359" spans="1:1" x14ac:dyDescent="0.25">
      <c r="A6359" s="86"/>
    </row>
    <row r="6360" spans="1:1" x14ac:dyDescent="0.25">
      <c r="A6360" s="86"/>
    </row>
    <row r="6361" spans="1:1" x14ac:dyDescent="0.25">
      <c r="A6361" s="86"/>
    </row>
    <row r="6362" spans="1:1" x14ac:dyDescent="0.25">
      <c r="A6362" s="86"/>
    </row>
    <row r="6363" spans="1:1" x14ac:dyDescent="0.25">
      <c r="A6363" s="86"/>
    </row>
    <row r="6364" spans="1:1" x14ac:dyDescent="0.25">
      <c r="A6364" s="86"/>
    </row>
    <row r="6365" spans="1:1" x14ac:dyDescent="0.25">
      <c r="A6365" s="86"/>
    </row>
    <row r="6366" spans="1:1" x14ac:dyDescent="0.25">
      <c r="A6366" s="86"/>
    </row>
    <row r="6367" spans="1:1" x14ac:dyDescent="0.25">
      <c r="A6367" s="86"/>
    </row>
    <row r="6368" spans="1:1" x14ac:dyDescent="0.25">
      <c r="A6368" s="86"/>
    </row>
    <row r="6369" spans="1:1" x14ac:dyDescent="0.25">
      <c r="A6369" s="86"/>
    </row>
    <row r="6370" spans="1:1" x14ac:dyDescent="0.25">
      <c r="A6370" s="86"/>
    </row>
    <row r="6371" spans="1:1" x14ac:dyDescent="0.25">
      <c r="A6371" s="86"/>
    </row>
    <row r="6372" spans="1:1" x14ac:dyDescent="0.25">
      <c r="A6372" s="86"/>
    </row>
    <row r="6373" spans="1:1" x14ac:dyDescent="0.25">
      <c r="A6373" s="86"/>
    </row>
    <row r="6374" spans="1:1" x14ac:dyDescent="0.25">
      <c r="A6374" s="86"/>
    </row>
    <row r="6375" spans="1:1" x14ac:dyDescent="0.25">
      <c r="A6375" s="86"/>
    </row>
    <row r="6376" spans="1:1" x14ac:dyDescent="0.25">
      <c r="A6376" s="86"/>
    </row>
    <row r="6377" spans="1:1" x14ac:dyDescent="0.25">
      <c r="A6377" s="86"/>
    </row>
    <row r="6378" spans="1:1" x14ac:dyDescent="0.25">
      <c r="A6378" s="86"/>
    </row>
    <row r="6379" spans="1:1" x14ac:dyDescent="0.25">
      <c r="A6379" s="86"/>
    </row>
    <row r="6380" spans="1:1" x14ac:dyDescent="0.25">
      <c r="A6380" s="86"/>
    </row>
    <row r="6381" spans="1:1" x14ac:dyDescent="0.25">
      <c r="A6381" s="86"/>
    </row>
    <row r="6382" spans="1:1" x14ac:dyDescent="0.25">
      <c r="A6382" s="86"/>
    </row>
    <row r="6383" spans="1:1" x14ac:dyDescent="0.25">
      <c r="A6383" s="86"/>
    </row>
    <row r="6384" spans="1:1" x14ac:dyDescent="0.25">
      <c r="A6384" s="86"/>
    </row>
    <row r="6385" spans="1:1" x14ac:dyDescent="0.25">
      <c r="A6385" s="86"/>
    </row>
    <row r="6386" spans="1:1" x14ac:dyDescent="0.25">
      <c r="A6386" s="86"/>
    </row>
    <row r="6387" spans="1:1" x14ac:dyDescent="0.25">
      <c r="A6387" s="86"/>
    </row>
    <row r="6388" spans="1:1" x14ac:dyDescent="0.25">
      <c r="A6388" s="86"/>
    </row>
    <row r="6389" spans="1:1" x14ac:dyDescent="0.25">
      <c r="A6389" s="86"/>
    </row>
    <row r="6390" spans="1:1" x14ac:dyDescent="0.25">
      <c r="A6390" s="86"/>
    </row>
    <row r="6391" spans="1:1" x14ac:dyDescent="0.25">
      <c r="A6391" s="86"/>
    </row>
    <row r="6392" spans="1:1" x14ac:dyDescent="0.25">
      <c r="A6392" s="86"/>
    </row>
    <row r="6393" spans="1:1" x14ac:dyDescent="0.25">
      <c r="A6393" s="86"/>
    </row>
    <row r="6394" spans="1:1" x14ac:dyDescent="0.25">
      <c r="A6394" s="86"/>
    </row>
    <row r="6395" spans="1:1" x14ac:dyDescent="0.25">
      <c r="A6395" s="86"/>
    </row>
    <row r="6396" spans="1:1" x14ac:dyDescent="0.25">
      <c r="A6396" s="86"/>
    </row>
    <row r="6397" spans="1:1" x14ac:dyDescent="0.25">
      <c r="A6397" s="86"/>
    </row>
    <row r="6398" spans="1:1" x14ac:dyDescent="0.25">
      <c r="A6398" s="86"/>
    </row>
    <row r="6399" spans="1:1" x14ac:dyDescent="0.25">
      <c r="A6399" s="86"/>
    </row>
    <row r="6400" spans="1:1" x14ac:dyDescent="0.25">
      <c r="A6400" s="86"/>
    </row>
    <row r="6401" spans="1:1" x14ac:dyDescent="0.25">
      <c r="A6401" s="86"/>
    </row>
    <row r="6402" spans="1:1" x14ac:dyDescent="0.25">
      <c r="A6402" s="86"/>
    </row>
    <row r="6403" spans="1:1" x14ac:dyDescent="0.25">
      <c r="A6403" s="86"/>
    </row>
    <row r="6404" spans="1:1" x14ac:dyDescent="0.25">
      <c r="A6404" s="86"/>
    </row>
    <row r="6405" spans="1:1" x14ac:dyDescent="0.25">
      <c r="A6405" s="86"/>
    </row>
    <row r="6406" spans="1:1" x14ac:dyDescent="0.25">
      <c r="A6406" s="86"/>
    </row>
    <row r="6407" spans="1:1" x14ac:dyDescent="0.25">
      <c r="A6407" s="86"/>
    </row>
    <row r="6408" spans="1:1" x14ac:dyDescent="0.25">
      <c r="A6408" s="86"/>
    </row>
    <row r="6409" spans="1:1" x14ac:dyDescent="0.25">
      <c r="A6409" s="86"/>
    </row>
    <row r="6410" spans="1:1" x14ac:dyDescent="0.25">
      <c r="A6410" s="86"/>
    </row>
    <row r="6411" spans="1:1" x14ac:dyDescent="0.25">
      <c r="A6411" s="86"/>
    </row>
    <row r="6412" spans="1:1" x14ac:dyDescent="0.25">
      <c r="A6412" s="86"/>
    </row>
    <row r="6413" spans="1:1" x14ac:dyDescent="0.25">
      <c r="A6413" s="86"/>
    </row>
    <row r="6414" spans="1:1" x14ac:dyDescent="0.25">
      <c r="A6414" s="86"/>
    </row>
    <row r="6415" spans="1:1" x14ac:dyDescent="0.25">
      <c r="A6415" s="86"/>
    </row>
    <row r="6416" spans="1:1" x14ac:dyDescent="0.25">
      <c r="A6416" s="86"/>
    </row>
    <row r="6417" spans="1:1" x14ac:dyDescent="0.25">
      <c r="A6417" s="86"/>
    </row>
    <row r="6418" spans="1:1" x14ac:dyDescent="0.25">
      <c r="A6418" s="86"/>
    </row>
    <row r="6419" spans="1:1" x14ac:dyDescent="0.25">
      <c r="A6419" s="86"/>
    </row>
    <row r="6420" spans="1:1" x14ac:dyDescent="0.25">
      <c r="A6420" s="86"/>
    </row>
    <row r="6421" spans="1:1" x14ac:dyDescent="0.25">
      <c r="A6421" s="86"/>
    </row>
    <row r="6422" spans="1:1" x14ac:dyDescent="0.25">
      <c r="A6422" s="86"/>
    </row>
    <row r="6423" spans="1:1" x14ac:dyDescent="0.25">
      <c r="A6423" s="86"/>
    </row>
    <row r="6424" spans="1:1" x14ac:dyDescent="0.25">
      <c r="A6424" s="86"/>
    </row>
    <row r="6425" spans="1:1" x14ac:dyDescent="0.25">
      <c r="A6425" s="86"/>
    </row>
    <row r="6426" spans="1:1" x14ac:dyDescent="0.25">
      <c r="A6426" s="86"/>
    </row>
    <row r="6427" spans="1:1" x14ac:dyDescent="0.25">
      <c r="A6427" s="86"/>
    </row>
    <row r="6428" spans="1:1" x14ac:dyDescent="0.25">
      <c r="A6428" s="86"/>
    </row>
    <row r="6429" spans="1:1" x14ac:dyDescent="0.25">
      <c r="A6429" s="86"/>
    </row>
    <row r="6430" spans="1:1" x14ac:dyDescent="0.25">
      <c r="A6430" s="86"/>
    </row>
    <row r="6431" spans="1:1" x14ac:dyDescent="0.25">
      <c r="A6431" s="86"/>
    </row>
    <row r="6432" spans="1:1" x14ac:dyDescent="0.25">
      <c r="A6432" s="86"/>
    </row>
    <row r="6433" spans="1:1" x14ac:dyDescent="0.25">
      <c r="A6433" s="86"/>
    </row>
    <row r="6434" spans="1:1" x14ac:dyDescent="0.25">
      <c r="A6434" s="86"/>
    </row>
    <row r="6435" spans="1:1" x14ac:dyDescent="0.25">
      <c r="A6435" s="86"/>
    </row>
    <row r="6436" spans="1:1" x14ac:dyDescent="0.25">
      <c r="A6436" s="86"/>
    </row>
    <row r="6437" spans="1:1" x14ac:dyDescent="0.25">
      <c r="A6437" s="86"/>
    </row>
    <row r="6438" spans="1:1" x14ac:dyDescent="0.25">
      <c r="A6438" s="86"/>
    </row>
    <row r="6439" spans="1:1" x14ac:dyDescent="0.25">
      <c r="A6439" s="86"/>
    </row>
    <row r="6440" spans="1:1" x14ac:dyDescent="0.25">
      <c r="A6440" s="86"/>
    </row>
    <row r="6441" spans="1:1" x14ac:dyDescent="0.25">
      <c r="A6441" s="86"/>
    </row>
    <row r="6442" spans="1:1" x14ac:dyDescent="0.25">
      <c r="A6442" s="86"/>
    </row>
    <row r="6443" spans="1:1" x14ac:dyDescent="0.25">
      <c r="A6443" s="86"/>
    </row>
    <row r="6444" spans="1:1" x14ac:dyDescent="0.25">
      <c r="A6444" s="86"/>
    </row>
    <row r="6445" spans="1:1" x14ac:dyDescent="0.25">
      <c r="A6445" s="86"/>
    </row>
    <row r="6446" spans="1:1" x14ac:dyDescent="0.25">
      <c r="A6446" s="86"/>
    </row>
    <row r="6447" spans="1:1" x14ac:dyDescent="0.25">
      <c r="A6447" s="86"/>
    </row>
    <row r="6448" spans="1:1" x14ac:dyDescent="0.25">
      <c r="A6448" s="86"/>
    </row>
    <row r="6449" spans="1:1" x14ac:dyDescent="0.25">
      <c r="A6449" s="86"/>
    </row>
    <row r="6450" spans="1:1" x14ac:dyDescent="0.25">
      <c r="A6450" s="86"/>
    </row>
    <row r="6451" spans="1:1" x14ac:dyDescent="0.25">
      <c r="A6451" s="86"/>
    </row>
    <row r="6452" spans="1:1" x14ac:dyDescent="0.25">
      <c r="A6452" s="86"/>
    </row>
    <row r="6453" spans="1:1" x14ac:dyDescent="0.25">
      <c r="A6453" s="86"/>
    </row>
    <row r="6454" spans="1:1" x14ac:dyDescent="0.25">
      <c r="A6454" s="86"/>
    </row>
    <row r="6455" spans="1:1" x14ac:dyDescent="0.25">
      <c r="A6455" s="86"/>
    </row>
    <row r="6456" spans="1:1" x14ac:dyDescent="0.25">
      <c r="A6456" s="86"/>
    </row>
    <row r="6457" spans="1:1" x14ac:dyDescent="0.25">
      <c r="A6457" s="86"/>
    </row>
    <row r="6458" spans="1:1" x14ac:dyDescent="0.25">
      <c r="A6458" s="86"/>
    </row>
    <row r="6459" spans="1:1" x14ac:dyDescent="0.25">
      <c r="A6459" s="86"/>
    </row>
    <row r="6460" spans="1:1" x14ac:dyDescent="0.25">
      <c r="A6460" s="86"/>
    </row>
    <row r="6461" spans="1:1" x14ac:dyDescent="0.25">
      <c r="A6461" s="86"/>
    </row>
    <row r="6462" spans="1:1" x14ac:dyDescent="0.25">
      <c r="A6462" s="86"/>
    </row>
    <row r="6463" spans="1:1" x14ac:dyDescent="0.25">
      <c r="A6463" s="86"/>
    </row>
    <row r="6464" spans="1:1" x14ac:dyDescent="0.25">
      <c r="A6464" s="86"/>
    </row>
    <row r="6465" spans="1:1" x14ac:dyDescent="0.25">
      <c r="A6465" s="86"/>
    </row>
    <row r="6466" spans="1:1" x14ac:dyDescent="0.25">
      <c r="A6466" s="86"/>
    </row>
    <row r="6467" spans="1:1" x14ac:dyDescent="0.25">
      <c r="A6467" s="86"/>
    </row>
    <row r="6468" spans="1:1" x14ac:dyDescent="0.25">
      <c r="A6468" s="86"/>
    </row>
    <row r="6469" spans="1:1" x14ac:dyDescent="0.25">
      <c r="A6469" s="86"/>
    </row>
    <row r="6470" spans="1:1" x14ac:dyDescent="0.25">
      <c r="A6470" s="86"/>
    </row>
    <row r="6471" spans="1:1" x14ac:dyDescent="0.25">
      <c r="A6471" s="86"/>
    </row>
    <row r="6472" spans="1:1" x14ac:dyDescent="0.25">
      <c r="A6472" s="86"/>
    </row>
    <row r="6473" spans="1:1" x14ac:dyDescent="0.25">
      <c r="A6473" s="86"/>
    </row>
    <row r="6474" spans="1:1" x14ac:dyDescent="0.25">
      <c r="A6474" s="86"/>
    </row>
    <row r="6475" spans="1:1" x14ac:dyDescent="0.25">
      <c r="A6475" s="86"/>
    </row>
    <row r="6476" spans="1:1" x14ac:dyDescent="0.25">
      <c r="A6476" s="86"/>
    </row>
    <row r="6477" spans="1:1" x14ac:dyDescent="0.25">
      <c r="A6477" s="86"/>
    </row>
    <row r="6478" spans="1:1" x14ac:dyDescent="0.25">
      <c r="A6478" s="86"/>
    </row>
    <row r="6479" spans="1:1" x14ac:dyDescent="0.25">
      <c r="A6479" s="86"/>
    </row>
    <row r="6480" spans="1:1" x14ac:dyDescent="0.25">
      <c r="A6480" s="86"/>
    </row>
    <row r="6481" spans="1:1" x14ac:dyDescent="0.25">
      <c r="A6481" s="86"/>
    </row>
    <row r="6482" spans="1:1" x14ac:dyDescent="0.25">
      <c r="A6482" s="86"/>
    </row>
    <row r="6483" spans="1:1" x14ac:dyDescent="0.25">
      <c r="A6483" s="86"/>
    </row>
    <row r="6484" spans="1:1" x14ac:dyDescent="0.25">
      <c r="A6484" s="86"/>
    </row>
    <row r="6485" spans="1:1" x14ac:dyDescent="0.25">
      <c r="A6485" s="86"/>
    </row>
    <row r="6486" spans="1:1" x14ac:dyDescent="0.25">
      <c r="A6486" s="86"/>
    </row>
    <row r="6487" spans="1:1" x14ac:dyDescent="0.25">
      <c r="A6487" s="86"/>
    </row>
    <row r="6488" spans="1:1" x14ac:dyDescent="0.25">
      <c r="A6488" s="86"/>
    </row>
    <row r="6489" spans="1:1" x14ac:dyDescent="0.25">
      <c r="A6489" s="86"/>
    </row>
    <row r="6490" spans="1:1" x14ac:dyDescent="0.25">
      <c r="A6490" s="86"/>
    </row>
    <row r="6491" spans="1:1" x14ac:dyDescent="0.25">
      <c r="A6491" s="86"/>
    </row>
    <row r="6492" spans="1:1" x14ac:dyDescent="0.25">
      <c r="A6492" s="86"/>
    </row>
    <row r="6493" spans="1:1" x14ac:dyDescent="0.25">
      <c r="A6493" s="86"/>
    </row>
    <row r="6494" spans="1:1" x14ac:dyDescent="0.25">
      <c r="A6494" s="86"/>
    </row>
    <row r="6495" spans="1:1" x14ac:dyDescent="0.25">
      <c r="A6495" s="86"/>
    </row>
    <row r="6496" spans="1:1" x14ac:dyDescent="0.25">
      <c r="A6496" s="86"/>
    </row>
    <row r="6497" spans="1:1" x14ac:dyDescent="0.25">
      <c r="A6497" s="86"/>
    </row>
    <row r="6498" spans="1:1" x14ac:dyDescent="0.25">
      <c r="A6498" s="86"/>
    </row>
    <row r="6499" spans="1:1" x14ac:dyDescent="0.25">
      <c r="A6499" s="86"/>
    </row>
    <row r="6500" spans="1:1" x14ac:dyDescent="0.25">
      <c r="A6500" s="86"/>
    </row>
    <row r="6501" spans="1:1" x14ac:dyDescent="0.25">
      <c r="A6501" s="86"/>
    </row>
    <row r="6502" spans="1:1" x14ac:dyDescent="0.25">
      <c r="A6502" s="86"/>
    </row>
    <row r="6503" spans="1:1" x14ac:dyDescent="0.25">
      <c r="A6503" s="86"/>
    </row>
    <row r="6504" spans="1:1" x14ac:dyDescent="0.25">
      <c r="A6504" s="86"/>
    </row>
    <row r="6505" spans="1:1" x14ac:dyDescent="0.25">
      <c r="A6505" s="86"/>
    </row>
    <row r="6506" spans="1:1" x14ac:dyDescent="0.25">
      <c r="A6506" s="86"/>
    </row>
    <row r="6507" spans="1:1" x14ac:dyDescent="0.25">
      <c r="A6507" s="86"/>
    </row>
    <row r="6508" spans="1:1" x14ac:dyDescent="0.25">
      <c r="A6508" s="86"/>
    </row>
    <row r="6509" spans="1:1" x14ac:dyDescent="0.25">
      <c r="A6509" s="86"/>
    </row>
    <row r="6510" spans="1:1" x14ac:dyDescent="0.25">
      <c r="A6510" s="86"/>
    </row>
    <row r="6511" spans="1:1" x14ac:dyDescent="0.25">
      <c r="A6511" s="86"/>
    </row>
    <row r="6512" spans="1:1" x14ac:dyDescent="0.25">
      <c r="A6512" s="86"/>
    </row>
    <row r="6513" spans="1:1" x14ac:dyDescent="0.25">
      <c r="A6513" s="86"/>
    </row>
    <row r="6514" spans="1:1" x14ac:dyDescent="0.25">
      <c r="A6514" s="86"/>
    </row>
    <row r="6515" spans="1:1" x14ac:dyDescent="0.25">
      <c r="A6515" s="86"/>
    </row>
    <row r="6516" spans="1:1" x14ac:dyDescent="0.25">
      <c r="A6516" s="86"/>
    </row>
    <row r="6517" spans="1:1" x14ac:dyDescent="0.25">
      <c r="A6517" s="86"/>
    </row>
    <row r="6518" spans="1:1" x14ac:dyDescent="0.25">
      <c r="A6518" s="86"/>
    </row>
    <row r="6519" spans="1:1" x14ac:dyDescent="0.25">
      <c r="A6519" s="86"/>
    </row>
    <row r="6520" spans="1:1" x14ac:dyDescent="0.25">
      <c r="A6520" s="86"/>
    </row>
    <row r="6521" spans="1:1" x14ac:dyDescent="0.25">
      <c r="A6521" s="86"/>
    </row>
    <row r="6522" spans="1:1" x14ac:dyDescent="0.25">
      <c r="A6522" s="86"/>
    </row>
    <row r="6523" spans="1:1" x14ac:dyDescent="0.25">
      <c r="A6523" s="86"/>
    </row>
    <row r="6524" spans="1:1" x14ac:dyDescent="0.25">
      <c r="A6524" s="86"/>
    </row>
    <row r="6525" spans="1:1" x14ac:dyDescent="0.25">
      <c r="A6525" s="86"/>
    </row>
    <row r="6526" spans="1:1" x14ac:dyDescent="0.25">
      <c r="A6526" s="86"/>
    </row>
    <row r="6527" spans="1:1" x14ac:dyDescent="0.25">
      <c r="A6527" s="86"/>
    </row>
    <row r="6528" spans="1:1" x14ac:dyDescent="0.25">
      <c r="A6528" s="86"/>
    </row>
    <row r="6529" spans="1:1" x14ac:dyDescent="0.25">
      <c r="A6529" s="86"/>
    </row>
    <row r="6530" spans="1:1" x14ac:dyDescent="0.25">
      <c r="A6530" s="86"/>
    </row>
    <row r="6531" spans="1:1" x14ac:dyDescent="0.25">
      <c r="A6531" s="86"/>
    </row>
    <row r="6532" spans="1:1" x14ac:dyDescent="0.25">
      <c r="A6532" s="86"/>
    </row>
    <row r="6533" spans="1:1" x14ac:dyDescent="0.25">
      <c r="A6533" s="86"/>
    </row>
    <row r="6534" spans="1:1" x14ac:dyDescent="0.25">
      <c r="A6534" s="86"/>
    </row>
    <row r="6535" spans="1:1" x14ac:dyDescent="0.25">
      <c r="A6535" s="86"/>
    </row>
    <row r="6536" spans="1:1" x14ac:dyDescent="0.25">
      <c r="A6536" s="86"/>
    </row>
    <row r="6537" spans="1:1" x14ac:dyDescent="0.25">
      <c r="A6537" s="86"/>
    </row>
    <row r="6538" spans="1:1" x14ac:dyDescent="0.25">
      <c r="A6538" s="86"/>
    </row>
    <row r="6539" spans="1:1" x14ac:dyDescent="0.25">
      <c r="A6539" s="86"/>
    </row>
    <row r="6540" spans="1:1" x14ac:dyDescent="0.25">
      <c r="A6540" s="86"/>
    </row>
    <row r="6541" spans="1:1" x14ac:dyDescent="0.25">
      <c r="A6541" s="86"/>
    </row>
    <row r="6542" spans="1:1" x14ac:dyDescent="0.25">
      <c r="A6542" s="86"/>
    </row>
    <row r="6543" spans="1:1" x14ac:dyDescent="0.25">
      <c r="A6543" s="86"/>
    </row>
    <row r="6544" spans="1:1" x14ac:dyDescent="0.25">
      <c r="A6544" s="86"/>
    </row>
    <row r="6545" spans="1:1" x14ac:dyDescent="0.25">
      <c r="A6545" s="86"/>
    </row>
    <row r="6546" spans="1:1" x14ac:dyDescent="0.25">
      <c r="A6546" s="86"/>
    </row>
    <row r="6547" spans="1:1" x14ac:dyDescent="0.25">
      <c r="A6547" s="86"/>
    </row>
    <row r="6548" spans="1:1" x14ac:dyDescent="0.25">
      <c r="A6548" s="86"/>
    </row>
    <row r="6549" spans="1:1" x14ac:dyDescent="0.25">
      <c r="A6549" s="86"/>
    </row>
    <row r="6550" spans="1:1" x14ac:dyDescent="0.25">
      <c r="A6550" s="86"/>
    </row>
    <row r="6551" spans="1:1" x14ac:dyDescent="0.25">
      <c r="A6551" s="86"/>
    </row>
    <row r="6552" spans="1:1" x14ac:dyDescent="0.25">
      <c r="A6552" s="86"/>
    </row>
    <row r="6553" spans="1:1" x14ac:dyDescent="0.25">
      <c r="A6553" s="86"/>
    </row>
    <row r="6554" spans="1:1" x14ac:dyDescent="0.25">
      <c r="A6554" s="86"/>
    </row>
    <row r="6555" spans="1:1" x14ac:dyDescent="0.25">
      <c r="A6555" s="86"/>
    </row>
    <row r="6556" spans="1:1" x14ac:dyDescent="0.25">
      <c r="A6556" s="86"/>
    </row>
    <row r="6557" spans="1:1" x14ac:dyDescent="0.25">
      <c r="A6557" s="86"/>
    </row>
    <row r="6558" spans="1:1" x14ac:dyDescent="0.25">
      <c r="A6558" s="86"/>
    </row>
    <row r="6559" spans="1:1" x14ac:dyDescent="0.25">
      <c r="A6559" s="86"/>
    </row>
    <row r="6560" spans="1:1" x14ac:dyDescent="0.25">
      <c r="A6560" s="86"/>
    </row>
    <row r="6561" spans="1:1" x14ac:dyDescent="0.25">
      <c r="A6561" s="86"/>
    </row>
    <row r="6562" spans="1:1" x14ac:dyDescent="0.25">
      <c r="A6562" s="86"/>
    </row>
    <row r="6563" spans="1:1" x14ac:dyDescent="0.25">
      <c r="A6563" s="86"/>
    </row>
    <row r="6564" spans="1:1" x14ac:dyDescent="0.25">
      <c r="A6564" s="86"/>
    </row>
    <row r="6565" spans="1:1" x14ac:dyDescent="0.25">
      <c r="A6565" s="86"/>
    </row>
    <row r="6566" spans="1:1" x14ac:dyDescent="0.25">
      <c r="A6566" s="86"/>
    </row>
    <row r="6567" spans="1:1" x14ac:dyDescent="0.25">
      <c r="A6567" s="86"/>
    </row>
    <row r="6568" spans="1:1" x14ac:dyDescent="0.25">
      <c r="A6568" s="86"/>
    </row>
    <row r="6569" spans="1:1" x14ac:dyDescent="0.25">
      <c r="A6569" s="86"/>
    </row>
    <row r="6570" spans="1:1" x14ac:dyDescent="0.25">
      <c r="A6570" s="86"/>
    </row>
    <row r="6571" spans="1:1" x14ac:dyDescent="0.25">
      <c r="A6571" s="86"/>
    </row>
    <row r="6572" spans="1:1" x14ac:dyDescent="0.25">
      <c r="A6572" s="86"/>
    </row>
    <row r="6573" spans="1:1" x14ac:dyDescent="0.25">
      <c r="A6573" s="86"/>
    </row>
    <row r="6574" spans="1:1" x14ac:dyDescent="0.25">
      <c r="A6574" s="86"/>
    </row>
    <row r="6575" spans="1:1" x14ac:dyDescent="0.25">
      <c r="A6575" s="86"/>
    </row>
    <row r="6576" spans="1:1" x14ac:dyDescent="0.25">
      <c r="A6576" s="86"/>
    </row>
    <row r="6577" spans="1:1" x14ac:dyDescent="0.25">
      <c r="A6577" s="86"/>
    </row>
    <row r="6578" spans="1:1" x14ac:dyDescent="0.25">
      <c r="A6578" s="86"/>
    </row>
    <row r="6579" spans="1:1" x14ac:dyDescent="0.25">
      <c r="A6579" s="86"/>
    </row>
    <row r="6580" spans="1:1" x14ac:dyDescent="0.25">
      <c r="A6580" s="86"/>
    </row>
    <row r="6581" spans="1:1" x14ac:dyDescent="0.25">
      <c r="A6581" s="86"/>
    </row>
    <row r="6582" spans="1:1" x14ac:dyDescent="0.25">
      <c r="A6582" s="86"/>
    </row>
    <row r="6583" spans="1:1" x14ac:dyDescent="0.25">
      <c r="A6583" s="86"/>
    </row>
    <row r="6584" spans="1:1" x14ac:dyDescent="0.25">
      <c r="A6584" s="86"/>
    </row>
    <row r="6585" spans="1:1" x14ac:dyDescent="0.25">
      <c r="A6585" s="86"/>
    </row>
    <row r="6586" spans="1:1" x14ac:dyDescent="0.25">
      <c r="A6586" s="86"/>
    </row>
    <row r="6587" spans="1:1" x14ac:dyDescent="0.25">
      <c r="A6587" s="86"/>
    </row>
    <row r="6588" spans="1:1" x14ac:dyDescent="0.25">
      <c r="A6588" s="86"/>
    </row>
    <row r="6589" spans="1:1" x14ac:dyDescent="0.25">
      <c r="A6589" s="86"/>
    </row>
    <row r="6590" spans="1:1" x14ac:dyDescent="0.25">
      <c r="A6590" s="86"/>
    </row>
    <row r="6591" spans="1:1" x14ac:dyDescent="0.25">
      <c r="A6591" s="86"/>
    </row>
    <row r="6592" spans="1:1" x14ac:dyDescent="0.25">
      <c r="A6592" s="86"/>
    </row>
    <row r="6593" spans="1:1" x14ac:dyDescent="0.25">
      <c r="A6593" s="86"/>
    </row>
    <row r="6594" spans="1:1" x14ac:dyDescent="0.25">
      <c r="A6594" s="86"/>
    </row>
    <row r="6595" spans="1:1" x14ac:dyDescent="0.25">
      <c r="A6595" s="86"/>
    </row>
    <row r="6596" spans="1:1" x14ac:dyDescent="0.25">
      <c r="A6596" s="86"/>
    </row>
    <row r="6597" spans="1:1" x14ac:dyDescent="0.25">
      <c r="A6597" s="86"/>
    </row>
    <row r="6598" spans="1:1" x14ac:dyDescent="0.25">
      <c r="A6598" s="86"/>
    </row>
    <row r="6599" spans="1:1" x14ac:dyDescent="0.25">
      <c r="A6599" s="86"/>
    </row>
    <row r="6600" spans="1:1" x14ac:dyDescent="0.25">
      <c r="A6600" s="86"/>
    </row>
    <row r="6601" spans="1:1" x14ac:dyDescent="0.25">
      <c r="A6601" s="86"/>
    </row>
    <row r="6602" spans="1:1" x14ac:dyDescent="0.25">
      <c r="A6602" s="86"/>
    </row>
    <row r="6603" spans="1:1" x14ac:dyDescent="0.25">
      <c r="A6603" s="86"/>
    </row>
    <row r="6604" spans="1:1" x14ac:dyDescent="0.25">
      <c r="A6604" s="86"/>
    </row>
    <row r="6605" spans="1:1" x14ac:dyDescent="0.25">
      <c r="A6605" s="86"/>
    </row>
    <row r="6606" spans="1:1" x14ac:dyDescent="0.25">
      <c r="A6606" s="86"/>
    </row>
    <row r="6607" spans="1:1" x14ac:dyDescent="0.25">
      <c r="A6607" s="86"/>
    </row>
    <row r="6608" spans="1:1" x14ac:dyDescent="0.25">
      <c r="A6608" s="86"/>
    </row>
    <row r="6609" spans="1:1" x14ac:dyDescent="0.25">
      <c r="A6609" s="86"/>
    </row>
    <row r="6610" spans="1:1" x14ac:dyDescent="0.25">
      <c r="A6610" s="86"/>
    </row>
    <row r="6611" spans="1:1" x14ac:dyDescent="0.25">
      <c r="A6611" s="86"/>
    </row>
    <row r="6612" spans="1:1" x14ac:dyDescent="0.25">
      <c r="A6612" s="86"/>
    </row>
    <row r="6613" spans="1:1" x14ac:dyDescent="0.25">
      <c r="A6613" s="86"/>
    </row>
    <row r="6614" spans="1:1" x14ac:dyDescent="0.25">
      <c r="A6614" s="86"/>
    </row>
    <row r="6615" spans="1:1" x14ac:dyDescent="0.25">
      <c r="A6615" s="86"/>
    </row>
    <row r="6616" spans="1:1" x14ac:dyDescent="0.25">
      <c r="A6616" s="86"/>
    </row>
    <row r="6617" spans="1:1" x14ac:dyDescent="0.25">
      <c r="A6617" s="86"/>
    </row>
    <row r="6618" spans="1:1" x14ac:dyDescent="0.25">
      <c r="A6618" s="86"/>
    </row>
    <row r="6619" spans="1:1" x14ac:dyDescent="0.25">
      <c r="A6619" s="86"/>
    </row>
    <row r="6620" spans="1:1" x14ac:dyDescent="0.25">
      <c r="A6620" s="86"/>
    </row>
    <row r="6621" spans="1:1" x14ac:dyDescent="0.25">
      <c r="A6621" s="86"/>
    </row>
    <row r="6622" spans="1:1" x14ac:dyDescent="0.25">
      <c r="A6622" s="86"/>
    </row>
    <row r="6623" spans="1:1" x14ac:dyDescent="0.25">
      <c r="A6623" s="86"/>
    </row>
    <row r="6624" spans="1:1" x14ac:dyDescent="0.25">
      <c r="A6624" s="86"/>
    </row>
    <row r="6625" spans="1:1" x14ac:dyDescent="0.25">
      <c r="A6625" s="86"/>
    </row>
    <row r="6626" spans="1:1" x14ac:dyDescent="0.25">
      <c r="A6626" s="86"/>
    </row>
    <row r="6627" spans="1:1" x14ac:dyDescent="0.25">
      <c r="A6627" s="86"/>
    </row>
    <row r="6628" spans="1:1" x14ac:dyDescent="0.25">
      <c r="A6628" s="86"/>
    </row>
    <row r="6629" spans="1:1" x14ac:dyDescent="0.25">
      <c r="A6629" s="86"/>
    </row>
    <row r="6630" spans="1:1" x14ac:dyDescent="0.25">
      <c r="A6630" s="86"/>
    </row>
    <row r="6631" spans="1:1" x14ac:dyDescent="0.25">
      <c r="A6631" s="86"/>
    </row>
    <row r="6632" spans="1:1" x14ac:dyDescent="0.25">
      <c r="A6632" s="86"/>
    </row>
    <row r="6633" spans="1:1" x14ac:dyDescent="0.25">
      <c r="A6633" s="86"/>
    </row>
    <row r="6634" spans="1:1" x14ac:dyDescent="0.25">
      <c r="A6634" s="86"/>
    </row>
    <row r="6635" spans="1:1" x14ac:dyDescent="0.25">
      <c r="A6635" s="86"/>
    </row>
    <row r="6636" spans="1:1" x14ac:dyDescent="0.25">
      <c r="A6636" s="86"/>
    </row>
    <row r="6637" spans="1:1" x14ac:dyDescent="0.25">
      <c r="A6637" s="86"/>
    </row>
    <row r="6638" spans="1:1" x14ac:dyDescent="0.25">
      <c r="A6638" s="86"/>
    </row>
    <row r="6639" spans="1:1" x14ac:dyDescent="0.25">
      <c r="A6639" s="86"/>
    </row>
    <row r="6640" spans="1:1" x14ac:dyDescent="0.25">
      <c r="A6640" s="86"/>
    </row>
    <row r="6641" spans="1:1" x14ac:dyDescent="0.25">
      <c r="A6641" s="86"/>
    </row>
    <row r="6642" spans="1:1" x14ac:dyDescent="0.25">
      <c r="A6642" s="86"/>
    </row>
    <row r="6643" spans="1:1" x14ac:dyDescent="0.25">
      <c r="A6643" s="86"/>
    </row>
    <row r="6644" spans="1:1" x14ac:dyDescent="0.25">
      <c r="A6644" s="86"/>
    </row>
    <row r="6645" spans="1:1" x14ac:dyDescent="0.25">
      <c r="A6645" s="86"/>
    </row>
    <row r="6646" spans="1:1" x14ac:dyDescent="0.25">
      <c r="A6646" s="86"/>
    </row>
    <row r="6647" spans="1:1" x14ac:dyDescent="0.25">
      <c r="A6647" s="86"/>
    </row>
    <row r="6648" spans="1:1" x14ac:dyDescent="0.25">
      <c r="A6648" s="86"/>
    </row>
    <row r="6649" spans="1:1" x14ac:dyDescent="0.25">
      <c r="A6649" s="86"/>
    </row>
    <row r="6650" spans="1:1" x14ac:dyDescent="0.25">
      <c r="A6650" s="86"/>
    </row>
    <row r="6651" spans="1:1" x14ac:dyDescent="0.25">
      <c r="A6651" s="86"/>
    </row>
    <row r="6652" spans="1:1" x14ac:dyDescent="0.25">
      <c r="A6652" s="86"/>
    </row>
    <row r="6653" spans="1:1" x14ac:dyDescent="0.25">
      <c r="A6653" s="86"/>
    </row>
    <row r="6654" spans="1:1" x14ac:dyDescent="0.25">
      <c r="A6654" s="86"/>
    </row>
    <row r="6655" spans="1:1" x14ac:dyDescent="0.25">
      <c r="A6655" s="86"/>
    </row>
    <row r="6656" spans="1:1" x14ac:dyDescent="0.25">
      <c r="A6656" s="86"/>
    </row>
    <row r="6657" spans="1:1" x14ac:dyDescent="0.25">
      <c r="A6657" s="86"/>
    </row>
    <row r="6658" spans="1:1" x14ac:dyDescent="0.25">
      <c r="A6658" s="86"/>
    </row>
    <row r="6659" spans="1:1" x14ac:dyDescent="0.25">
      <c r="A6659" s="86"/>
    </row>
    <row r="6660" spans="1:1" x14ac:dyDescent="0.25">
      <c r="A6660" s="86"/>
    </row>
    <row r="6661" spans="1:1" x14ac:dyDescent="0.25">
      <c r="A6661" s="86"/>
    </row>
    <row r="6662" spans="1:1" x14ac:dyDescent="0.25">
      <c r="A6662" s="86"/>
    </row>
    <row r="6663" spans="1:1" x14ac:dyDescent="0.25">
      <c r="A6663" s="86"/>
    </row>
    <row r="6664" spans="1:1" x14ac:dyDescent="0.25">
      <c r="A6664" s="86"/>
    </row>
    <row r="6665" spans="1:1" x14ac:dyDescent="0.25">
      <c r="A6665" s="86"/>
    </row>
    <row r="6666" spans="1:1" x14ac:dyDescent="0.25">
      <c r="A6666" s="86"/>
    </row>
    <row r="6667" spans="1:1" x14ac:dyDescent="0.25">
      <c r="A6667" s="86"/>
    </row>
    <row r="6668" spans="1:1" x14ac:dyDescent="0.25">
      <c r="A6668" s="86"/>
    </row>
    <row r="6669" spans="1:1" x14ac:dyDescent="0.25">
      <c r="A6669" s="86"/>
    </row>
    <row r="6670" spans="1:1" x14ac:dyDescent="0.25">
      <c r="A6670" s="86"/>
    </row>
    <row r="6671" spans="1:1" x14ac:dyDescent="0.25">
      <c r="A6671" s="86"/>
    </row>
    <row r="6672" spans="1:1" x14ac:dyDescent="0.25">
      <c r="A6672" s="86"/>
    </row>
    <row r="6673" spans="1:1" x14ac:dyDescent="0.25">
      <c r="A6673" s="86"/>
    </row>
    <row r="6674" spans="1:1" x14ac:dyDescent="0.25">
      <c r="A6674" s="86"/>
    </row>
    <row r="6675" spans="1:1" x14ac:dyDescent="0.25">
      <c r="A6675" s="86"/>
    </row>
    <row r="6676" spans="1:1" x14ac:dyDescent="0.25">
      <c r="A6676" s="86"/>
    </row>
    <row r="6677" spans="1:1" x14ac:dyDescent="0.25">
      <c r="A6677" s="86"/>
    </row>
    <row r="6678" spans="1:1" x14ac:dyDescent="0.25">
      <c r="A6678" s="86"/>
    </row>
    <row r="6679" spans="1:1" x14ac:dyDescent="0.25">
      <c r="A6679" s="86"/>
    </row>
    <row r="6680" spans="1:1" x14ac:dyDescent="0.25">
      <c r="A6680" s="86"/>
    </row>
    <row r="6681" spans="1:1" x14ac:dyDescent="0.25">
      <c r="A6681" s="86"/>
    </row>
    <row r="6682" spans="1:1" x14ac:dyDescent="0.25">
      <c r="A6682" s="86"/>
    </row>
    <row r="6683" spans="1:1" x14ac:dyDescent="0.25">
      <c r="A6683" s="86"/>
    </row>
    <row r="6684" spans="1:1" x14ac:dyDescent="0.25">
      <c r="A6684" s="86"/>
    </row>
    <row r="6685" spans="1:1" x14ac:dyDescent="0.25">
      <c r="A6685" s="86"/>
    </row>
    <row r="6686" spans="1:1" x14ac:dyDescent="0.25">
      <c r="A6686" s="86"/>
    </row>
    <row r="6687" spans="1:1" x14ac:dyDescent="0.25">
      <c r="A6687" s="86"/>
    </row>
    <row r="6688" spans="1:1" x14ac:dyDescent="0.25">
      <c r="A6688" s="86"/>
    </row>
    <row r="6689" spans="1:1" x14ac:dyDescent="0.25">
      <c r="A6689" s="86"/>
    </row>
    <row r="6690" spans="1:1" x14ac:dyDescent="0.25">
      <c r="A6690" s="86"/>
    </row>
    <row r="6691" spans="1:1" x14ac:dyDescent="0.25">
      <c r="A6691" s="86"/>
    </row>
    <row r="6692" spans="1:1" x14ac:dyDescent="0.25">
      <c r="A6692" s="86"/>
    </row>
    <row r="6693" spans="1:1" x14ac:dyDescent="0.25">
      <c r="A6693" s="86"/>
    </row>
    <row r="6694" spans="1:1" x14ac:dyDescent="0.25">
      <c r="A6694" s="86"/>
    </row>
    <row r="6695" spans="1:1" x14ac:dyDescent="0.25">
      <c r="A6695" s="86"/>
    </row>
    <row r="6696" spans="1:1" x14ac:dyDescent="0.25">
      <c r="A6696" s="86"/>
    </row>
    <row r="6697" spans="1:1" x14ac:dyDescent="0.25">
      <c r="A6697" s="86"/>
    </row>
    <row r="6698" spans="1:1" x14ac:dyDescent="0.25">
      <c r="A6698" s="86"/>
    </row>
    <row r="6699" spans="1:1" x14ac:dyDescent="0.25">
      <c r="A6699" s="86"/>
    </row>
    <row r="6700" spans="1:1" x14ac:dyDescent="0.25">
      <c r="A6700" s="86"/>
    </row>
    <row r="6701" spans="1:1" x14ac:dyDescent="0.25">
      <c r="A6701" s="86"/>
    </row>
    <row r="6702" spans="1:1" x14ac:dyDescent="0.25">
      <c r="A6702" s="86"/>
    </row>
    <row r="6703" spans="1:1" x14ac:dyDescent="0.25">
      <c r="A6703" s="86"/>
    </row>
    <row r="6704" spans="1:1" x14ac:dyDescent="0.25">
      <c r="A6704" s="86"/>
    </row>
    <row r="6705" spans="1:1" x14ac:dyDescent="0.25">
      <c r="A6705" s="86"/>
    </row>
    <row r="6706" spans="1:1" x14ac:dyDescent="0.25">
      <c r="A6706" s="86"/>
    </row>
    <row r="6707" spans="1:1" x14ac:dyDescent="0.25">
      <c r="A6707" s="86"/>
    </row>
    <row r="6708" spans="1:1" x14ac:dyDescent="0.25">
      <c r="A6708" s="86"/>
    </row>
    <row r="6709" spans="1:1" x14ac:dyDescent="0.25">
      <c r="A6709" s="86"/>
    </row>
    <row r="6710" spans="1:1" x14ac:dyDescent="0.25">
      <c r="A6710" s="86"/>
    </row>
    <row r="6711" spans="1:1" x14ac:dyDescent="0.25">
      <c r="A6711" s="86"/>
    </row>
    <row r="6712" spans="1:1" x14ac:dyDescent="0.25">
      <c r="A6712" s="86"/>
    </row>
    <row r="6713" spans="1:1" x14ac:dyDescent="0.25">
      <c r="A6713" s="86"/>
    </row>
    <row r="6714" spans="1:1" x14ac:dyDescent="0.25">
      <c r="A6714" s="86"/>
    </row>
    <row r="6715" spans="1:1" x14ac:dyDescent="0.25">
      <c r="A6715" s="86"/>
    </row>
    <row r="6716" spans="1:1" x14ac:dyDescent="0.25">
      <c r="A6716" s="86"/>
    </row>
    <row r="6717" spans="1:1" x14ac:dyDescent="0.25">
      <c r="A6717" s="86"/>
    </row>
    <row r="6718" spans="1:1" x14ac:dyDescent="0.25">
      <c r="A6718" s="86"/>
    </row>
    <row r="6719" spans="1:1" x14ac:dyDescent="0.25">
      <c r="A6719" s="86"/>
    </row>
    <row r="6720" spans="1:1" x14ac:dyDescent="0.25">
      <c r="A6720" s="86"/>
    </row>
    <row r="6721" spans="1:1" x14ac:dyDescent="0.25">
      <c r="A6721" s="86"/>
    </row>
    <row r="6722" spans="1:1" x14ac:dyDescent="0.25">
      <c r="A6722" s="86"/>
    </row>
    <row r="6723" spans="1:1" x14ac:dyDescent="0.25">
      <c r="A6723" s="86"/>
    </row>
    <row r="6724" spans="1:1" x14ac:dyDescent="0.25">
      <c r="A6724" s="86"/>
    </row>
    <row r="6725" spans="1:1" x14ac:dyDescent="0.25">
      <c r="A6725" s="86"/>
    </row>
    <row r="6726" spans="1:1" x14ac:dyDescent="0.25">
      <c r="A6726" s="86"/>
    </row>
    <row r="6727" spans="1:1" x14ac:dyDescent="0.25">
      <c r="A6727" s="86"/>
    </row>
    <row r="6728" spans="1:1" x14ac:dyDescent="0.25">
      <c r="A6728" s="86"/>
    </row>
    <row r="6729" spans="1:1" x14ac:dyDescent="0.25">
      <c r="A6729" s="86"/>
    </row>
    <row r="6730" spans="1:1" x14ac:dyDescent="0.25">
      <c r="A6730" s="86"/>
    </row>
    <row r="6731" spans="1:1" x14ac:dyDescent="0.25">
      <c r="A6731" s="86"/>
    </row>
    <row r="6732" spans="1:1" x14ac:dyDescent="0.25">
      <c r="A6732" s="86"/>
    </row>
    <row r="6733" spans="1:1" x14ac:dyDescent="0.25">
      <c r="A6733" s="86"/>
    </row>
    <row r="6734" spans="1:1" x14ac:dyDescent="0.25">
      <c r="A6734" s="86"/>
    </row>
    <row r="6735" spans="1:1" x14ac:dyDescent="0.25">
      <c r="A6735" s="86"/>
    </row>
    <row r="6736" spans="1:1" x14ac:dyDescent="0.25">
      <c r="A6736" s="86"/>
    </row>
    <row r="6737" spans="1:1" x14ac:dyDescent="0.25">
      <c r="A6737" s="86"/>
    </row>
    <row r="6738" spans="1:1" x14ac:dyDescent="0.25">
      <c r="A6738" s="86"/>
    </row>
    <row r="6739" spans="1:1" x14ac:dyDescent="0.25">
      <c r="A6739" s="86"/>
    </row>
    <row r="6740" spans="1:1" x14ac:dyDescent="0.25">
      <c r="A6740" s="86"/>
    </row>
    <row r="6741" spans="1:1" x14ac:dyDescent="0.25">
      <c r="A6741" s="86"/>
    </row>
    <row r="6742" spans="1:1" x14ac:dyDescent="0.25">
      <c r="A6742" s="86"/>
    </row>
    <row r="6743" spans="1:1" x14ac:dyDescent="0.25">
      <c r="A6743" s="86"/>
    </row>
    <row r="6744" spans="1:1" x14ac:dyDescent="0.25">
      <c r="A6744" s="86"/>
    </row>
    <row r="6745" spans="1:1" x14ac:dyDescent="0.25">
      <c r="A6745" s="86"/>
    </row>
    <row r="6746" spans="1:1" x14ac:dyDescent="0.25">
      <c r="A6746" s="86"/>
    </row>
    <row r="6747" spans="1:1" x14ac:dyDescent="0.25">
      <c r="A6747" s="86"/>
    </row>
    <row r="6748" spans="1:1" x14ac:dyDescent="0.25">
      <c r="A6748" s="86"/>
    </row>
    <row r="6749" spans="1:1" x14ac:dyDescent="0.25">
      <c r="A6749" s="86"/>
    </row>
    <row r="6750" spans="1:1" x14ac:dyDescent="0.25">
      <c r="A6750" s="86"/>
    </row>
    <row r="6751" spans="1:1" x14ac:dyDescent="0.25">
      <c r="A6751" s="86"/>
    </row>
    <row r="6752" spans="1:1" x14ac:dyDescent="0.25">
      <c r="A6752" s="86"/>
    </row>
    <row r="6753" spans="1:1" x14ac:dyDescent="0.25">
      <c r="A6753" s="86"/>
    </row>
    <row r="6754" spans="1:1" x14ac:dyDescent="0.25">
      <c r="A6754" s="86"/>
    </row>
    <row r="6755" spans="1:1" x14ac:dyDescent="0.25">
      <c r="A6755" s="86"/>
    </row>
    <row r="6756" spans="1:1" x14ac:dyDescent="0.25">
      <c r="A6756" s="86"/>
    </row>
    <row r="6757" spans="1:1" x14ac:dyDescent="0.25">
      <c r="A6757" s="86"/>
    </row>
    <row r="6758" spans="1:1" x14ac:dyDescent="0.25">
      <c r="A6758" s="86"/>
    </row>
    <row r="6759" spans="1:1" x14ac:dyDescent="0.25">
      <c r="A6759" s="86"/>
    </row>
    <row r="6760" spans="1:1" x14ac:dyDescent="0.25">
      <c r="A6760" s="86"/>
    </row>
    <row r="6761" spans="1:1" x14ac:dyDescent="0.25">
      <c r="A6761" s="86"/>
    </row>
    <row r="6762" spans="1:1" x14ac:dyDescent="0.25">
      <c r="A6762" s="86"/>
    </row>
    <row r="6763" spans="1:1" x14ac:dyDescent="0.25">
      <c r="A6763" s="86"/>
    </row>
    <row r="6764" spans="1:1" x14ac:dyDescent="0.25">
      <c r="A6764" s="86"/>
    </row>
    <row r="6765" spans="1:1" x14ac:dyDescent="0.25">
      <c r="A6765" s="86"/>
    </row>
    <row r="6766" spans="1:1" x14ac:dyDescent="0.25">
      <c r="A6766" s="86"/>
    </row>
    <row r="6767" spans="1:1" x14ac:dyDescent="0.25">
      <c r="A6767" s="86"/>
    </row>
    <row r="6768" spans="1:1" x14ac:dyDescent="0.25">
      <c r="A6768" s="86"/>
    </row>
    <row r="6769" spans="1:1" x14ac:dyDescent="0.25">
      <c r="A6769" s="86"/>
    </row>
    <row r="6770" spans="1:1" x14ac:dyDescent="0.25">
      <c r="A6770" s="86"/>
    </row>
    <row r="6771" spans="1:1" x14ac:dyDescent="0.25">
      <c r="A6771" s="86"/>
    </row>
    <row r="6772" spans="1:1" x14ac:dyDescent="0.25">
      <c r="A6772" s="86"/>
    </row>
    <row r="6773" spans="1:1" x14ac:dyDescent="0.25">
      <c r="A6773" s="86"/>
    </row>
    <row r="6774" spans="1:1" x14ac:dyDescent="0.25">
      <c r="A6774" s="86"/>
    </row>
    <row r="6775" spans="1:1" x14ac:dyDescent="0.25">
      <c r="A6775" s="86"/>
    </row>
    <row r="6776" spans="1:1" x14ac:dyDescent="0.25">
      <c r="A6776" s="86"/>
    </row>
    <row r="6777" spans="1:1" x14ac:dyDescent="0.25">
      <c r="A6777" s="86"/>
    </row>
    <row r="6778" spans="1:1" x14ac:dyDescent="0.25">
      <c r="A6778" s="86"/>
    </row>
    <row r="6779" spans="1:1" x14ac:dyDescent="0.25">
      <c r="A6779" s="86"/>
    </row>
    <row r="6780" spans="1:1" x14ac:dyDescent="0.25">
      <c r="A6780" s="86"/>
    </row>
    <row r="6781" spans="1:1" x14ac:dyDescent="0.25">
      <c r="A6781" s="86"/>
    </row>
    <row r="6782" spans="1:1" x14ac:dyDescent="0.25">
      <c r="A6782" s="86"/>
    </row>
    <row r="6783" spans="1:1" x14ac:dyDescent="0.25">
      <c r="A6783" s="86"/>
    </row>
    <row r="6784" spans="1:1" x14ac:dyDescent="0.25">
      <c r="A6784" s="86"/>
    </row>
    <row r="6785" spans="1:1" x14ac:dyDescent="0.25">
      <c r="A6785" s="86"/>
    </row>
    <row r="6786" spans="1:1" x14ac:dyDescent="0.25">
      <c r="A6786" s="86"/>
    </row>
    <row r="6787" spans="1:1" x14ac:dyDescent="0.25">
      <c r="A6787" s="86"/>
    </row>
    <row r="6788" spans="1:1" x14ac:dyDescent="0.25">
      <c r="A6788" s="86"/>
    </row>
    <row r="6789" spans="1:1" x14ac:dyDescent="0.25">
      <c r="A6789" s="86"/>
    </row>
    <row r="6790" spans="1:1" x14ac:dyDescent="0.25">
      <c r="A6790" s="86"/>
    </row>
    <row r="6791" spans="1:1" x14ac:dyDescent="0.25">
      <c r="A6791" s="86"/>
    </row>
    <row r="6792" spans="1:1" x14ac:dyDescent="0.25">
      <c r="A6792" s="86"/>
    </row>
    <row r="6793" spans="1:1" x14ac:dyDescent="0.25">
      <c r="A6793" s="86"/>
    </row>
    <row r="6794" spans="1:1" x14ac:dyDescent="0.25">
      <c r="A6794" s="86"/>
    </row>
    <row r="6795" spans="1:1" x14ac:dyDescent="0.25">
      <c r="A6795" s="86"/>
    </row>
    <row r="6796" spans="1:1" x14ac:dyDescent="0.25">
      <c r="A6796" s="86"/>
    </row>
    <row r="6797" spans="1:1" x14ac:dyDescent="0.25">
      <c r="A6797" s="86"/>
    </row>
    <row r="6798" spans="1:1" x14ac:dyDescent="0.25">
      <c r="A6798" s="86"/>
    </row>
    <row r="6799" spans="1:1" x14ac:dyDescent="0.25">
      <c r="A6799" s="86"/>
    </row>
    <row r="6800" spans="1:1" x14ac:dyDescent="0.25">
      <c r="A6800" s="86"/>
    </row>
    <row r="6801" spans="1:1" x14ac:dyDescent="0.25">
      <c r="A6801" s="86"/>
    </row>
    <row r="6802" spans="1:1" x14ac:dyDescent="0.25">
      <c r="A6802" s="86"/>
    </row>
    <row r="6803" spans="1:1" x14ac:dyDescent="0.25">
      <c r="A6803" s="86"/>
    </row>
    <row r="6804" spans="1:1" x14ac:dyDescent="0.25">
      <c r="A6804" s="86"/>
    </row>
    <row r="6805" spans="1:1" x14ac:dyDescent="0.25">
      <c r="A6805" s="86"/>
    </row>
    <row r="6806" spans="1:1" x14ac:dyDescent="0.25">
      <c r="A6806" s="86"/>
    </row>
    <row r="6807" spans="1:1" x14ac:dyDescent="0.25">
      <c r="A6807" s="86"/>
    </row>
    <row r="6808" spans="1:1" x14ac:dyDescent="0.25">
      <c r="A6808" s="86"/>
    </row>
    <row r="6809" spans="1:1" x14ac:dyDescent="0.25">
      <c r="A6809" s="86"/>
    </row>
    <row r="6810" spans="1:1" x14ac:dyDescent="0.25">
      <c r="A6810" s="86"/>
    </row>
    <row r="6811" spans="1:1" x14ac:dyDescent="0.25">
      <c r="A6811" s="86"/>
    </row>
    <row r="6812" spans="1:1" x14ac:dyDescent="0.25">
      <c r="A6812" s="86"/>
    </row>
    <row r="6813" spans="1:1" x14ac:dyDescent="0.25">
      <c r="A6813" s="86"/>
    </row>
    <row r="6814" spans="1:1" x14ac:dyDescent="0.25">
      <c r="A6814" s="86"/>
    </row>
    <row r="6815" spans="1:1" x14ac:dyDescent="0.25">
      <c r="A6815" s="86"/>
    </row>
    <row r="6816" spans="1:1" x14ac:dyDescent="0.25">
      <c r="A6816" s="86"/>
    </row>
    <row r="6817" spans="1:1" x14ac:dyDescent="0.25">
      <c r="A6817" s="86"/>
    </row>
    <row r="6818" spans="1:1" x14ac:dyDescent="0.25">
      <c r="A6818" s="86"/>
    </row>
    <row r="6819" spans="1:1" x14ac:dyDescent="0.25">
      <c r="A6819" s="86"/>
    </row>
    <row r="6820" spans="1:1" x14ac:dyDescent="0.25">
      <c r="A6820" s="86"/>
    </row>
    <row r="6821" spans="1:1" x14ac:dyDescent="0.25">
      <c r="A6821" s="86"/>
    </row>
    <row r="6822" spans="1:1" x14ac:dyDescent="0.25">
      <c r="A6822" s="86"/>
    </row>
    <row r="6823" spans="1:1" x14ac:dyDescent="0.25">
      <c r="A6823" s="86"/>
    </row>
    <row r="6824" spans="1:1" x14ac:dyDescent="0.25">
      <c r="A6824" s="86"/>
    </row>
    <row r="6825" spans="1:1" x14ac:dyDescent="0.25">
      <c r="A6825" s="86"/>
    </row>
    <row r="6826" spans="1:1" x14ac:dyDescent="0.25">
      <c r="A6826" s="86"/>
    </row>
    <row r="6827" spans="1:1" x14ac:dyDescent="0.25">
      <c r="A6827" s="86"/>
    </row>
    <row r="6828" spans="1:1" x14ac:dyDescent="0.25">
      <c r="A6828" s="86"/>
    </row>
    <row r="6829" spans="1:1" x14ac:dyDescent="0.25">
      <c r="A6829" s="86"/>
    </row>
    <row r="6830" spans="1:1" x14ac:dyDescent="0.25">
      <c r="A6830" s="86"/>
    </row>
    <row r="6831" spans="1:1" x14ac:dyDescent="0.25">
      <c r="A6831" s="86"/>
    </row>
    <row r="6832" spans="1:1" x14ac:dyDescent="0.25">
      <c r="A6832" s="86"/>
    </row>
    <row r="6833" spans="1:1" x14ac:dyDescent="0.25">
      <c r="A6833" s="86"/>
    </row>
    <row r="6834" spans="1:1" x14ac:dyDescent="0.25">
      <c r="A6834" s="86"/>
    </row>
    <row r="6835" spans="1:1" x14ac:dyDescent="0.25">
      <c r="A6835" s="86"/>
    </row>
    <row r="6836" spans="1:1" x14ac:dyDescent="0.25">
      <c r="A6836" s="86"/>
    </row>
    <row r="6837" spans="1:1" x14ac:dyDescent="0.25">
      <c r="A6837" s="86"/>
    </row>
    <row r="6838" spans="1:1" x14ac:dyDescent="0.25">
      <c r="A6838" s="86"/>
    </row>
    <row r="6839" spans="1:1" x14ac:dyDescent="0.25">
      <c r="A6839" s="86"/>
    </row>
    <row r="6840" spans="1:1" x14ac:dyDescent="0.25">
      <c r="A6840" s="86"/>
    </row>
    <row r="6841" spans="1:1" x14ac:dyDescent="0.25">
      <c r="A6841" s="86"/>
    </row>
    <row r="6842" spans="1:1" x14ac:dyDescent="0.25">
      <c r="A6842" s="86"/>
    </row>
    <row r="6843" spans="1:1" x14ac:dyDescent="0.25">
      <c r="A6843" s="86"/>
    </row>
    <row r="6844" spans="1:1" x14ac:dyDescent="0.25">
      <c r="A6844" s="86"/>
    </row>
    <row r="6845" spans="1:1" x14ac:dyDescent="0.25">
      <c r="A6845" s="86"/>
    </row>
    <row r="6846" spans="1:1" x14ac:dyDescent="0.25">
      <c r="A6846" s="86"/>
    </row>
    <row r="6847" spans="1:1" x14ac:dyDescent="0.25">
      <c r="A6847" s="86"/>
    </row>
    <row r="6848" spans="1:1" x14ac:dyDescent="0.25">
      <c r="A6848" s="86"/>
    </row>
    <row r="6849" spans="1:1" x14ac:dyDescent="0.25">
      <c r="A6849" s="86"/>
    </row>
    <row r="6850" spans="1:1" x14ac:dyDescent="0.25">
      <c r="A6850" s="86"/>
    </row>
    <row r="6851" spans="1:1" x14ac:dyDescent="0.25">
      <c r="A6851" s="86"/>
    </row>
    <row r="6852" spans="1:1" x14ac:dyDescent="0.25">
      <c r="A6852" s="86"/>
    </row>
    <row r="6853" spans="1:1" x14ac:dyDescent="0.25">
      <c r="A6853" s="86"/>
    </row>
    <row r="6854" spans="1:1" x14ac:dyDescent="0.25">
      <c r="A6854" s="86"/>
    </row>
    <row r="6855" spans="1:1" x14ac:dyDescent="0.25">
      <c r="A6855" s="86"/>
    </row>
    <row r="6856" spans="1:1" x14ac:dyDescent="0.25">
      <c r="A6856" s="86"/>
    </row>
    <row r="6857" spans="1:1" x14ac:dyDescent="0.25">
      <c r="A6857" s="86"/>
    </row>
    <row r="6858" spans="1:1" x14ac:dyDescent="0.25">
      <c r="A6858" s="86"/>
    </row>
    <row r="6859" spans="1:1" x14ac:dyDescent="0.25">
      <c r="A6859" s="86"/>
    </row>
    <row r="6860" spans="1:1" x14ac:dyDescent="0.25">
      <c r="A6860" s="86"/>
    </row>
    <row r="6861" spans="1:1" x14ac:dyDescent="0.25">
      <c r="A6861" s="86"/>
    </row>
    <row r="6862" spans="1:1" x14ac:dyDescent="0.25">
      <c r="A6862" s="86"/>
    </row>
    <row r="6863" spans="1:1" x14ac:dyDescent="0.25">
      <c r="A6863" s="86"/>
    </row>
    <row r="6864" spans="1:1" x14ac:dyDescent="0.25">
      <c r="A6864" s="86"/>
    </row>
    <row r="6865" spans="1:1" x14ac:dyDescent="0.25">
      <c r="A6865" s="86"/>
    </row>
    <row r="6866" spans="1:1" x14ac:dyDescent="0.25">
      <c r="A6866" s="86"/>
    </row>
    <row r="6867" spans="1:1" x14ac:dyDescent="0.25">
      <c r="A6867" s="86"/>
    </row>
    <row r="6868" spans="1:1" x14ac:dyDescent="0.25">
      <c r="A6868" s="86"/>
    </row>
    <row r="6869" spans="1:1" x14ac:dyDescent="0.25">
      <c r="A6869" s="86"/>
    </row>
    <row r="6870" spans="1:1" x14ac:dyDescent="0.25">
      <c r="A6870" s="86"/>
    </row>
    <row r="6871" spans="1:1" x14ac:dyDescent="0.25">
      <c r="A6871" s="86"/>
    </row>
    <row r="6872" spans="1:1" x14ac:dyDescent="0.25">
      <c r="A6872" s="86"/>
    </row>
    <row r="6873" spans="1:1" x14ac:dyDescent="0.25">
      <c r="A6873" s="86"/>
    </row>
    <row r="6874" spans="1:1" x14ac:dyDescent="0.25">
      <c r="A6874" s="86"/>
    </row>
    <row r="6875" spans="1:1" x14ac:dyDescent="0.25">
      <c r="A6875" s="86"/>
    </row>
    <row r="6876" spans="1:1" x14ac:dyDescent="0.25">
      <c r="A6876" s="86"/>
    </row>
    <row r="6877" spans="1:1" x14ac:dyDescent="0.25">
      <c r="A6877" s="86"/>
    </row>
    <row r="6878" spans="1:1" x14ac:dyDescent="0.25">
      <c r="A6878" s="86"/>
    </row>
    <row r="6879" spans="1:1" x14ac:dyDescent="0.25">
      <c r="A6879" s="86"/>
    </row>
    <row r="6880" spans="1:1" x14ac:dyDescent="0.25">
      <c r="A6880" s="86"/>
    </row>
    <row r="6881" spans="1:1" x14ac:dyDescent="0.25">
      <c r="A6881" s="86"/>
    </row>
    <row r="6882" spans="1:1" x14ac:dyDescent="0.25">
      <c r="A6882" s="86"/>
    </row>
    <row r="6883" spans="1:1" x14ac:dyDescent="0.25">
      <c r="A6883" s="86"/>
    </row>
    <row r="6884" spans="1:1" x14ac:dyDescent="0.25">
      <c r="A6884" s="86"/>
    </row>
    <row r="6885" spans="1:1" x14ac:dyDescent="0.25">
      <c r="A6885" s="86"/>
    </row>
    <row r="6886" spans="1:1" x14ac:dyDescent="0.25">
      <c r="A6886" s="86"/>
    </row>
    <row r="6887" spans="1:1" x14ac:dyDescent="0.25">
      <c r="A6887" s="86"/>
    </row>
    <row r="6888" spans="1:1" x14ac:dyDescent="0.25">
      <c r="A6888" s="86"/>
    </row>
    <row r="6889" spans="1:1" x14ac:dyDescent="0.25">
      <c r="A6889" s="86"/>
    </row>
    <row r="6890" spans="1:1" x14ac:dyDescent="0.25">
      <c r="A6890" s="86"/>
    </row>
    <row r="6891" spans="1:1" x14ac:dyDescent="0.25">
      <c r="A6891" s="86"/>
    </row>
    <row r="6892" spans="1:1" x14ac:dyDescent="0.25">
      <c r="A6892" s="86"/>
    </row>
    <row r="6893" spans="1:1" x14ac:dyDescent="0.25">
      <c r="A6893" s="86"/>
    </row>
    <row r="6894" spans="1:1" x14ac:dyDescent="0.25">
      <c r="A6894" s="86"/>
    </row>
    <row r="6895" spans="1:1" x14ac:dyDescent="0.25">
      <c r="A6895" s="86"/>
    </row>
    <row r="6896" spans="1:1" x14ac:dyDescent="0.25">
      <c r="A6896" s="86"/>
    </row>
    <row r="6897" spans="1:1" x14ac:dyDescent="0.25">
      <c r="A6897" s="86"/>
    </row>
    <row r="6898" spans="1:1" x14ac:dyDescent="0.25">
      <c r="A6898" s="86"/>
    </row>
    <row r="6899" spans="1:1" x14ac:dyDescent="0.25">
      <c r="A6899" s="86"/>
    </row>
    <row r="6900" spans="1:1" x14ac:dyDescent="0.25">
      <c r="A6900" s="86"/>
    </row>
    <row r="6901" spans="1:1" x14ac:dyDescent="0.25">
      <c r="A6901" s="86"/>
    </row>
    <row r="6902" spans="1:1" x14ac:dyDescent="0.25">
      <c r="A6902" s="86"/>
    </row>
    <row r="6903" spans="1:1" x14ac:dyDescent="0.25">
      <c r="A6903" s="86"/>
    </row>
    <row r="6904" spans="1:1" x14ac:dyDescent="0.25">
      <c r="A6904" s="86"/>
    </row>
    <row r="6905" spans="1:1" x14ac:dyDescent="0.25">
      <c r="A6905" s="86"/>
    </row>
    <row r="6906" spans="1:1" x14ac:dyDescent="0.25">
      <c r="A6906" s="86"/>
    </row>
    <row r="6907" spans="1:1" x14ac:dyDescent="0.25">
      <c r="A6907" s="86"/>
    </row>
    <row r="6908" spans="1:1" x14ac:dyDescent="0.25">
      <c r="A6908" s="86"/>
    </row>
    <row r="6909" spans="1:1" x14ac:dyDescent="0.25">
      <c r="A6909" s="86"/>
    </row>
    <row r="6910" spans="1:1" x14ac:dyDescent="0.25">
      <c r="A6910" s="86"/>
    </row>
    <row r="6911" spans="1:1" x14ac:dyDescent="0.25">
      <c r="A6911" s="86"/>
    </row>
    <row r="6912" spans="1:1" x14ac:dyDescent="0.25">
      <c r="A6912" s="86"/>
    </row>
    <row r="6913" spans="1:1" x14ac:dyDescent="0.25">
      <c r="A6913" s="86"/>
    </row>
    <row r="6914" spans="1:1" x14ac:dyDescent="0.25">
      <c r="A6914" s="86"/>
    </row>
    <row r="6915" spans="1:1" x14ac:dyDescent="0.25">
      <c r="A6915" s="86"/>
    </row>
    <row r="6916" spans="1:1" x14ac:dyDescent="0.25">
      <c r="A6916" s="86"/>
    </row>
    <row r="6917" spans="1:1" x14ac:dyDescent="0.25">
      <c r="A6917" s="86"/>
    </row>
    <row r="6918" spans="1:1" x14ac:dyDescent="0.25">
      <c r="A6918" s="86"/>
    </row>
    <row r="6919" spans="1:1" x14ac:dyDescent="0.25">
      <c r="A6919" s="86"/>
    </row>
    <row r="6920" spans="1:1" x14ac:dyDescent="0.25">
      <c r="A6920" s="86"/>
    </row>
    <row r="6921" spans="1:1" x14ac:dyDescent="0.25">
      <c r="A6921" s="86"/>
    </row>
    <row r="6922" spans="1:1" x14ac:dyDescent="0.25">
      <c r="A6922" s="86"/>
    </row>
    <row r="6923" spans="1:1" x14ac:dyDescent="0.25">
      <c r="A6923" s="86"/>
    </row>
    <row r="6924" spans="1:1" x14ac:dyDescent="0.25">
      <c r="A6924" s="86"/>
    </row>
    <row r="6925" spans="1:1" x14ac:dyDescent="0.25">
      <c r="A6925" s="86"/>
    </row>
    <row r="6926" spans="1:1" x14ac:dyDescent="0.25">
      <c r="A6926" s="86"/>
    </row>
    <row r="6927" spans="1:1" x14ac:dyDescent="0.25">
      <c r="A6927" s="86"/>
    </row>
    <row r="6928" spans="1:1" x14ac:dyDescent="0.25">
      <c r="A6928" s="86"/>
    </row>
    <row r="6929" spans="1:1" x14ac:dyDescent="0.25">
      <c r="A6929" s="86"/>
    </row>
    <row r="6930" spans="1:1" x14ac:dyDescent="0.25">
      <c r="A6930" s="86"/>
    </row>
    <row r="6931" spans="1:1" x14ac:dyDescent="0.25">
      <c r="A6931" s="86"/>
    </row>
    <row r="6932" spans="1:1" x14ac:dyDescent="0.25">
      <c r="A6932" s="86"/>
    </row>
    <row r="6933" spans="1:1" x14ac:dyDescent="0.25">
      <c r="A6933" s="86"/>
    </row>
    <row r="6934" spans="1:1" x14ac:dyDescent="0.25">
      <c r="A6934" s="86"/>
    </row>
    <row r="6935" spans="1:1" x14ac:dyDescent="0.25">
      <c r="A6935" s="86"/>
    </row>
    <row r="6936" spans="1:1" x14ac:dyDescent="0.25">
      <c r="A6936" s="86"/>
    </row>
    <row r="6937" spans="1:1" x14ac:dyDescent="0.25">
      <c r="A6937" s="86"/>
    </row>
    <row r="6938" spans="1:1" x14ac:dyDescent="0.25">
      <c r="A6938" s="86"/>
    </row>
    <row r="6939" spans="1:1" x14ac:dyDescent="0.25">
      <c r="A6939" s="86"/>
    </row>
    <row r="6940" spans="1:1" x14ac:dyDescent="0.25">
      <c r="A6940" s="86"/>
    </row>
    <row r="6941" spans="1:1" x14ac:dyDescent="0.25">
      <c r="A6941" s="86"/>
    </row>
    <row r="6942" spans="1:1" x14ac:dyDescent="0.25">
      <c r="A6942" s="86"/>
    </row>
    <row r="6943" spans="1:1" x14ac:dyDescent="0.25">
      <c r="A6943" s="86"/>
    </row>
    <row r="6944" spans="1:1" x14ac:dyDescent="0.25">
      <c r="A6944" s="86"/>
    </row>
    <row r="6945" spans="1:1" x14ac:dyDescent="0.25">
      <c r="A6945" s="86"/>
    </row>
    <row r="6946" spans="1:1" x14ac:dyDescent="0.25">
      <c r="A6946" s="86"/>
    </row>
    <row r="6947" spans="1:1" x14ac:dyDescent="0.25">
      <c r="A6947" s="86"/>
    </row>
    <row r="6948" spans="1:1" x14ac:dyDescent="0.25">
      <c r="A6948" s="86"/>
    </row>
    <row r="6949" spans="1:1" x14ac:dyDescent="0.25">
      <c r="A6949" s="86"/>
    </row>
    <row r="6950" spans="1:1" x14ac:dyDescent="0.25">
      <c r="A6950" s="86"/>
    </row>
    <row r="6951" spans="1:1" x14ac:dyDescent="0.25">
      <c r="A6951" s="86"/>
    </row>
    <row r="6952" spans="1:1" x14ac:dyDescent="0.25">
      <c r="A6952" s="86"/>
    </row>
    <row r="6953" spans="1:1" x14ac:dyDescent="0.25">
      <c r="A6953" s="86"/>
    </row>
    <row r="6954" spans="1:1" x14ac:dyDescent="0.25">
      <c r="A6954" s="86"/>
    </row>
    <row r="6955" spans="1:1" x14ac:dyDescent="0.25">
      <c r="A6955" s="86"/>
    </row>
    <row r="6956" spans="1:1" x14ac:dyDescent="0.25">
      <c r="A6956" s="86"/>
    </row>
    <row r="6957" spans="1:1" x14ac:dyDescent="0.25">
      <c r="A6957" s="86"/>
    </row>
    <row r="6958" spans="1:1" x14ac:dyDescent="0.25">
      <c r="A6958" s="86"/>
    </row>
    <row r="6959" spans="1:1" x14ac:dyDescent="0.25">
      <c r="A6959" s="86"/>
    </row>
    <row r="6960" spans="1:1" x14ac:dyDescent="0.25">
      <c r="A6960" s="86"/>
    </row>
    <row r="6961" spans="1:1" x14ac:dyDescent="0.25">
      <c r="A6961" s="86"/>
    </row>
    <row r="6962" spans="1:1" x14ac:dyDescent="0.25">
      <c r="A6962" s="86"/>
    </row>
    <row r="6963" spans="1:1" x14ac:dyDescent="0.25">
      <c r="A6963" s="86"/>
    </row>
    <row r="6964" spans="1:1" x14ac:dyDescent="0.25">
      <c r="A6964" s="86"/>
    </row>
    <row r="6965" spans="1:1" x14ac:dyDescent="0.25">
      <c r="A6965" s="86"/>
    </row>
    <row r="6966" spans="1:1" x14ac:dyDescent="0.25">
      <c r="A6966" s="86"/>
    </row>
    <row r="6967" spans="1:1" x14ac:dyDescent="0.25">
      <c r="A6967" s="86"/>
    </row>
    <row r="6968" spans="1:1" x14ac:dyDescent="0.25">
      <c r="A6968" s="86"/>
    </row>
    <row r="6969" spans="1:1" x14ac:dyDescent="0.25">
      <c r="A6969" s="86"/>
    </row>
    <row r="6970" spans="1:1" x14ac:dyDescent="0.25">
      <c r="A6970" s="86"/>
    </row>
    <row r="6971" spans="1:1" x14ac:dyDescent="0.25">
      <c r="A6971" s="86"/>
    </row>
    <row r="6972" spans="1:1" x14ac:dyDescent="0.25">
      <c r="A6972" s="86"/>
    </row>
    <row r="6973" spans="1:1" x14ac:dyDescent="0.25">
      <c r="A6973" s="86"/>
    </row>
    <row r="6974" spans="1:1" x14ac:dyDescent="0.25">
      <c r="A6974" s="86"/>
    </row>
    <row r="6975" spans="1:1" x14ac:dyDescent="0.25">
      <c r="A6975" s="86"/>
    </row>
    <row r="6976" spans="1:1" x14ac:dyDescent="0.25">
      <c r="A6976" s="86"/>
    </row>
    <row r="6977" spans="1:1" x14ac:dyDescent="0.25">
      <c r="A6977" s="86"/>
    </row>
    <row r="6978" spans="1:1" x14ac:dyDescent="0.25">
      <c r="A6978" s="86"/>
    </row>
    <row r="6979" spans="1:1" x14ac:dyDescent="0.25">
      <c r="A6979" s="86"/>
    </row>
    <row r="6980" spans="1:1" x14ac:dyDescent="0.25">
      <c r="A6980" s="86"/>
    </row>
    <row r="6981" spans="1:1" x14ac:dyDescent="0.25">
      <c r="A6981" s="86"/>
    </row>
    <row r="6982" spans="1:1" x14ac:dyDescent="0.25">
      <c r="A6982" s="86"/>
    </row>
    <row r="6983" spans="1:1" x14ac:dyDescent="0.25">
      <c r="A6983" s="86"/>
    </row>
    <row r="6984" spans="1:1" x14ac:dyDescent="0.25">
      <c r="A6984" s="86"/>
    </row>
    <row r="6985" spans="1:1" x14ac:dyDescent="0.25">
      <c r="A6985" s="86"/>
    </row>
    <row r="6986" spans="1:1" x14ac:dyDescent="0.25">
      <c r="A6986" s="86"/>
    </row>
    <row r="6987" spans="1:1" x14ac:dyDescent="0.25">
      <c r="A6987" s="86"/>
    </row>
    <row r="6988" spans="1:1" x14ac:dyDescent="0.25">
      <c r="A6988" s="86"/>
    </row>
    <row r="6989" spans="1:1" x14ac:dyDescent="0.25">
      <c r="A6989" s="86"/>
    </row>
    <row r="6990" spans="1:1" x14ac:dyDescent="0.25">
      <c r="A6990" s="86"/>
    </row>
    <row r="6991" spans="1:1" x14ac:dyDescent="0.25">
      <c r="A6991" s="86"/>
    </row>
    <row r="6992" spans="1:1" x14ac:dyDescent="0.25">
      <c r="A6992" s="86"/>
    </row>
    <row r="6993" spans="1:1" x14ac:dyDescent="0.25">
      <c r="A6993" s="86"/>
    </row>
    <row r="6994" spans="1:1" x14ac:dyDescent="0.25">
      <c r="A6994" s="86"/>
    </row>
    <row r="6995" spans="1:1" x14ac:dyDescent="0.25">
      <c r="A6995" s="86"/>
    </row>
    <row r="6996" spans="1:1" x14ac:dyDescent="0.25">
      <c r="A6996" s="86"/>
    </row>
    <row r="6997" spans="1:1" x14ac:dyDescent="0.25">
      <c r="A6997" s="86"/>
    </row>
    <row r="6998" spans="1:1" x14ac:dyDescent="0.25">
      <c r="A6998" s="86"/>
    </row>
    <row r="6999" spans="1:1" x14ac:dyDescent="0.25">
      <c r="A6999" s="86"/>
    </row>
    <row r="7000" spans="1:1" x14ac:dyDescent="0.25">
      <c r="A7000" s="86"/>
    </row>
    <row r="7001" spans="1:1" x14ac:dyDescent="0.25">
      <c r="A7001" s="86"/>
    </row>
    <row r="7002" spans="1:1" x14ac:dyDescent="0.25">
      <c r="A7002" s="86"/>
    </row>
    <row r="7003" spans="1:1" x14ac:dyDescent="0.25">
      <c r="A7003" s="86"/>
    </row>
    <row r="7004" spans="1:1" x14ac:dyDescent="0.25">
      <c r="A7004" s="86"/>
    </row>
    <row r="7005" spans="1:1" x14ac:dyDescent="0.25">
      <c r="A7005" s="86"/>
    </row>
    <row r="7006" spans="1:1" x14ac:dyDescent="0.25">
      <c r="A7006" s="86"/>
    </row>
    <row r="7007" spans="1:1" x14ac:dyDescent="0.25">
      <c r="A7007" s="86"/>
    </row>
    <row r="7008" spans="1:1" x14ac:dyDescent="0.25">
      <c r="A7008" s="86"/>
    </row>
    <row r="7009" spans="1:1" x14ac:dyDescent="0.25">
      <c r="A7009" s="86"/>
    </row>
    <row r="7010" spans="1:1" x14ac:dyDescent="0.25">
      <c r="A7010" s="86"/>
    </row>
    <row r="7011" spans="1:1" x14ac:dyDescent="0.25">
      <c r="A7011" s="86"/>
    </row>
    <row r="7012" spans="1:1" x14ac:dyDescent="0.25">
      <c r="A7012" s="86"/>
    </row>
    <row r="7013" spans="1:1" x14ac:dyDescent="0.25">
      <c r="A7013" s="86"/>
    </row>
    <row r="7014" spans="1:1" x14ac:dyDescent="0.25">
      <c r="A7014" s="86"/>
    </row>
    <row r="7015" spans="1:1" x14ac:dyDescent="0.25">
      <c r="A7015" s="86"/>
    </row>
    <row r="7016" spans="1:1" x14ac:dyDescent="0.25">
      <c r="A7016" s="86"/>
    </row>
    <row r="7017" spans="1:1" x14ac:dyDescent="0.25">
      <c r="A7017" s="86"/>
    </row>
    <row r="7018" spans="1:1" x14ac:dyDescent="0.25">
      <c r="A7018" s="86"/>
    </row>
    <row r="7019" spans="1:1" x14ac:dyDescent="0.25">
      <c r="A7019" s="86"/>
    </row>
    <row r="7020" spans="1:1" x14ac:dyDescent="0.25">
      <c r="A7020" s="86"/>
    </row>
    <row r="7021" spans="1:1" x14ac:dyDescent="0.25">
      <c r="A7021" s="86"/>
    </row>
    <row r="7022" spans="1:1" x14ac:dyDescent="0.25">
      <c r="A7022" s="86"/>
    </row>
    <row r="7023" spans="1:1" x14ac:dyDescent="0.25">
      <c r="A7023" s="86"/>
    </row>
    <row r="7024" spans="1:1" x14ac:dyDescent="0.25">
      <c r="A7024" s="86"/>
    </row>
    <row r="7025" spans="1:1" x14ac:dyDescent="0.25">
      <c r="A7025" s="86"/>
    </row>
    <row r="7026" spans="1:1" x14ac:dyDescent="0.25">
      <c r="A7026" s="86"/>
    </row>
    <row r="7027" spans="1:1" x14ac:dyDescent="0.25">
      <c r="A7027" s="86"/>
    </row>
    <row r="7028" spans="1:1" x14ac:dyDescent="0.25">
      <c r="A7028" s="86"/>
    </row>
    <row r="7029" spans="1:1" x14ac:dyDescent="0.25">
      <c r="A7029" s="86"/>
    </row>
    <row r="7030" spans="1:1" x14ac:dyDescent="0.25">
      <c r="A7030" s="86"/>
    </row>
    <row r="7031" spans="1:1" x14ac:dyDescent="0.25">
      <c r="A7031" s="86"/>
    </row>
    <row r="7032" spans="1:1" x14ac:dyDescent="0.25">
      <c r="A7032" s="86"/>
    </row>
    <row r="7033" spans="1:1" x14ac:dyDescent="0.25">
      <c r="A7033" s="86"/>
    </row>
    <row r="7034" spans="1:1" x14ac:dyDescent="0.25">
      <c r="A7034" s="86"/>
    </row>
    <row r="7035" spans="1:1" x14ac:dyDescent="0.25">
      <c r="A7035" s="86"/>
    </row>
    <row r="7036" spans="1:1" x14ac:dyDescent="0.25">
      <c r="A7036" s="86"/>
    </row>
    <row r="7037" spans="1:1" x14ac:dyDescent="0.25">
      <c r="A7037" s="86"/>
    </row>
    <row r="7038" spans="1:1" x14ac:dyDescent="0.25">
      <c r="A7038" s="86"/>
    </row>
    <row r="7039" spans="1:1" x14ac:dyDescent="0.25">
      <c r="A7039" s="86"/>
    </row>
    <row r="7040" spans="1:1" x14ac:dyDescent="0.25">
      <c r="A7040" s="86"/>
    </row>
    <row r="7041" spans="1:1" x14ac:dyDescent="0.25">
      <c r="A7041" s="86"/>
    </row>
    <row r="7042" spans="1:1" x14ac:dyDescent="0.25">
      <c r="A7042" s="86"/>
    </row>
    <row r="7043" spans="1:1" x14ac:dyDescent="0.25">
      <c r="A7043" s="86"/>
    </row>
    <row r="7044" spans="1:1" x14ac:dyDescent="0.25">
      <c r="A7044" s="86"/>
    </row>
    <row r="7045" spans="1:1" x14ac:dyDescent="0.25">
      <c r="A7045" s="86"/>
    </row>
    <row r="7046" spans="1:1" x14ac:dyDescent="0.25">
      <c r="A7046" s="86"/>
    </row>
    <row r="7047" spans="1:1" x14ac:dyDescent="0.25">
      <c r="A7047" s="86"/>
    </row>
    <row r="7048" spans="1:1" x14ac:dyDescent="0.25">
      <c r="A7048" s="86"/>
    </row>
    <row r="7049" spans="1:1" x14ac:dyDescent="0.25">
      <c r="A7049" s="86"/>
    </row>
    <row r="7050" spans="1:1" x14ac:dyDescent="0.25">
      <c r="A7050" s="86"/>
    </row>
    <row r="7051" spans="1:1" x14ac:dyDescent="0.25">
      <c r="A7051" s="86"/>
    </row>
    <row r="7052" spans="1:1" x14ac:dyDescent="0.25">
      <c r="A7052" s="86"/>
    </row>
    <row r="7053" spans="1:1" x14ac:dyDescent="0.25">
      <c r="A7053" s="86"/>
    </row>
    <row r="7054" spans="1:1" x14ac:dyDescent="0.25">
      <c r="A7054" s="86"/>
    </row>
    <row r="7055" spans="1:1" x14ac:dyDescent="0.25">
      <c r="A7055" s="86"/>
    </row>
    <row r="7056" spans="1:1" x14ac:dyDescent="0.25">
      <c r="A7056" s="86"/>
    </row>
    <row r="7057" spans="1:1" x14ac:dyDescent="0.25">
      <c r="A7057" s="86"/>
    </row>
    <row r="7058" spans="1:1" x14ac:dyDescent="0.25">
      <c r="A7058" s="86"/>
    </row>
    <row r="7059" spans="1:1" x14ac:dyDescent="0.25">
      <c r="A7059" s="86"/>
    </row>
    <row r="7060" spans="1:1" x14ac:dyDescent="0.25">
      <c r="A7060" s="86"/>
    </row>
    <row r="7061" spans="1:1" x14ac:dyDescent="0.25">
      <c r="A7061" s="86"/>
    </row>
    <row r="7062" spans="1:1" x14ac:dyDescent="0.25">
      <c r="A7062" s="86"/>
    </row>
    <row r="7063" spans="1:1" x14ac:dyDescent="0.25">
      <c r="A7063" s="86"/>
    </row>
    <row r="7064" spans="1:1" x14ac:dyDescent="0.25">
      <c r="A7064" s="86"/>
    </row>
    <row r="7065" spans="1:1" x14ac:dyDescent="0.25">
      <c r="A7065" s="86"/>
    </row>
    <row r="7066" spans="1:1" x14ac:dyDescent="0.25">
      <c r="A7066" s="86"/>
    </row>
    <row r="7067" spans="1:1" x14ac:dyDescent="0.25">
      <c r="A7067" s="86"/>
    </row>
    <row r="7068" spans="1:1" x14ac:dyDescent="0.25">
      <c r="A7068" s="86"/>
    </row>
    <row r="7069" spans="1:1" x14ac:dyDescent="0.25">
      <c r="A7069" s="86"/>
    </row>
    <row r="7070" spans="1:1" x14ac:dyDescent="0.25">
      <c r="A7070" s="86"/>
    </row>
    <row r="7071" spans="1:1" x14ac:dyDescent="0.25">
      <c r="A7071" s="86"/>
    </row>
    <row r="7072" spans="1:1" x14ac:dyDescent="0.25">
      <c r="A7072" s="86"/>
    </row>
    <row r="7073" spans="1:1" x14ac:dyDescent="0.25">
      <c r="A7073" s="86"/>
    </row>
    <row r="7074" spans="1:1" x14ac:dyDescent="0.25">
      <c r="A7074" s="86"/>
    </row>
    <row r="7075" spans="1:1" x14ac:dyDescent="0.25">
      <c r="A7075" s="86"/>
    </row>
    <row r="7076" spans="1:1" x14ac:dyDescent="0.25">
      <c r="A7076" s="86"/>
    </row>
    <row r="7077" spans="1:1" x14ac:dyDescent="0.25">
      <c r="A7077" s="86"/>
    </row>
    <row r="7078" spans="1:1" x14ac:dyDescent="0.25">
      <c r="A7078" s="86"/>
    </row>
    <row r="7079" spans="1:1" x14ac:dyDescent="0.25">
      <c r="A7079" s="86"/>
    </row>
    <row r="7080" spans="1:1" x14ac:dyDescent="0.25">
      <c r="A7080" s="86"/>
    </row>
    <row r="7081" spans="1:1" x14ac:dyDescent="0.25">
      <c r="A7081" s="86"/>
    </row>
    <row r="7082" spans="1:1" x14ac:dyDescent="0.25">
      <c r="A7082" s="86"/>
    </row>
    <row r="7083" spans="1:1" x14ac:dyDescent="0.25">
      <c r="A7083" s="86"/>
    </row>
    <row r="7084" spans="1:1" x14ac:dyDescent="0.25">
      <c r="A7084" s="86"/>
    </row>
    <row r="7085" spans="1:1" x14ac:dyDescent="0.25">
      <c r="A7085" s="86"/>
    </row>
    <row r="7086" spans="1:1" x14ac:dyDescent="0.25">
      <c r="A7086" s="86"/>
    </row>
    <row r="7087" spans="1:1" x14ac:dyDescent="0.25">
      <c r="A7087" s="86"/>
    </row>
    <row r="7088" spans="1:1" x14ac:dyDescent="0.25">
      <c r="A7088" s="86"/>
    </row>
    <row r="7089" spans="1:1" x14ac:dyDescent="0.25">
      <c r="A7089" s="86"/>
    </row>
    <row r="7090" spans="1:1" x14ac:dyDescent="0.25">
      <c r="A7090" s="86"/>
    </row>
    <row r="7091" spans="1:1" x14ac:dyDescent="0.25">
      <c r="A7091" s="86"/>
    </row>
    <row r="7092" spans="1:1" x14ac:dyDescent="0.25">
      <c r="A7092" s="86"/>
    </row>
    <row r="7093" spans="1:1" x14ac:dyDescent="0.25">
      <c r="A7093" s="86"/>
    </row>
    <row r="7094" spans="1:1" x14ac:dyDescent="0.25">
      <c r="A7094" s="86"/>
    </row>
    <row r="7095" spans="1:1" x14ac:dyDescent="0.25">
      <c r="A7095" s="86"/>
    </row>
    <row r="7096" spans="1:1" x14ac:dyDescent="0.25">
      <c r="A7096" s="86"/>
    </row>
    <row r="7097" spans="1:1" x14ac:dyDescent="0.25">
      <c r="A7097" s="86"/>
    </row>
    <row r="7098" spans="1:1" x14ac:dyDescent="0.25">
      <c r="A7098" s="86"/>
    </row>
    <row r="7099" spans="1:1" x14ac:dyDescent="0.25">
      <c r="A7099" s="86"/>
    </row>
    <row r="7100" spans="1:1" x14ac:dyDescent="0.25">
      <c r="A7100" s="86"/>
    </row>
    <row r="7101" spans="1:1" x14ac:dyDescent="0.25">
      <c r="A7101" s="86"/>
    </row>
    <row r="7102" spans="1:1" x14ac:dyDescent="0.25">
      <c r="A7102" s="86"/>
    </row>
    <row r="7103" spans="1:1" x14ac:dyDescent="0.25">
      <c r="A7103" s="86"/>
    </row>
    <row r="7104" spans="1:1" x14ac:dyDescent="0.25">
      <c r="A7104" s="86"/>
    </row>
    <row r="7105" spans="1:1" x14ac:dyDescent="0.25">
      <c r="A7105" s="86"/>
    </row>
    <row r="7106" spans="1:1" x14ac:dyDescent="0.25">
      <c r="A7106" s="86"/>
    </row>
    <row r="7107" spans="1:1" x14ac:dyDescent="0.25">
      <c r="A7107" s="86"/>
    </row>
    <row r="7108" spans="1:1" x14ac:dyDescent="0.25">
      <c r="A7108" s="86"/>
    </row>
    <row r="7109" spans="1:1" x14ac:dyDescent="0.25">
      <c r="A7109" s="86"/>
    </row>
    <row r="7110" spans="1:1" x14ac:dyDescent="0.25">
      <c r="A7110" s="86"/>
    </row>
    <row r="7111" spans="1:1" x14ac:dyDescent="0.25">
      <c r="A7111" s="86"/>
    </row>
    <row r="7112" spans="1:1" x14ac:dyDescent="0.25">
      <c r="A7112" s="86"/>
    </row>
    <row r="7113" spans="1:1" x14ac:dyDescent="0.25">
      <c r="A7113" s="86"/>
    </row>
    <row r="7114" spans="1:1" x14ac:dyDescent="0.25">
      <c r="A7114" s="86"/>
    </row>
    <row r="7115" spans="1:1" x14ac:dyDescent="0.25">
      <c r="A7115" s="86"/>
    </row>
    <row r="7116" spans="1:1" x14ac:dyDescent="0.25">
      <c r="A7116" s="86"/>
    </row>
    <row r="7117" spans="1:1" x14ac:dyDescent="0.25">
      <c r="A7117" s="86"/>
    </row>
    <row r="7118" spans="1:1" x14ac:dyDescent="0.25">
      <c r="A7118" s="86"/>
    </row>
    <row r="7119" spans="1:1" x14ac:dyDescent="0.25">
      <c r="A7119" s="86"/>
    </row>
    <row r="7120" spans="1:1" x14ac:dyDescent="0.25">
      <c r="A7120" s="86"/>
    </row>
    <row r="7121" spans="1:1" x14ac:dyDescent="0.25">
      <c r="A7121" s="86"/>
    </row>
    <row r="7122" spans="1:1" x14ac:dyDescent="0.25">
      <c r="A7122" s="86"/>
    </row>
    <row r="7123" spans="1:1" x14ac:dyDescent="0.25">
      <c r="A7123" s="86"/>
    </row>
    <row r="7124" spans="1:1" x14ac:dyDescent="0.25">
      <c r="A7124" s="86"/>
    </row>
    <row r="7125" spans="1:1" x14ac:dyDescent="0.25">
      <c r="A7125" s="86"/>
    </row>
    <row r="7126" spans="1:1" x14ac:dyDescent="0.25">
      <c r="A7126" s="86"/>
    </row>
    <row r="7127" spans="1:1" x14ac:dyDescent="0.25">
      <c r="A7127" s="86"/>
    </row>
    <row r="7128" spans="1:1" x14ac:dyDescent="0.25">
      <c r="A7128" s="86"/>
    </row>
    <row r="7129" spans="1:1" x14ac:dyDescent="0.25">
      <c r="A7129" s="86"/>
    </row>
    <row r="7130" spans="1:1" x14ac:dyDescent="0.25">
      <c r="A7130" s="86"/>
    </row>
    <row r="7131" spans="1:1" x14ac:dyDescent="0.25">
      <c r="A7131" s="86"/>
    </row>
    <row r="7132" spans="1:1" x14ac:dyDescent="0.25">
      <c r="A7132" s="86"/>
    </row>
    <row r="7133" spans="1:1" x14ac:dyDescent="0.25">
      <c r="A7133" s="86"/>
    </row>
    <row r="7134" spans="1:1" x14ac:dyDescent="0.25">
      <c r="A7134" s="86"/>
    </row>
    <row r="7135" spans="1:1" x14ac:dyDescent="0.25">
      <c r="A7135" s="86"/>
    </row>
    <row r="7136" spans="1:1" x14ac:dyDescent="0.25">
      <c r="A7136" s="86"/>
    </row>
    <row r="7137" spans="1:1" x14ac:dyDescent="0.25">
      <c r="A7137" s="86"/>
    </row>
    <row r="7138" spans="1:1" x14ac:dyDescent="0.25">
      <c r="A7138" s="86"/>
    </row>
    <row r="7139" spans="1:1" x14ac:dyDescent="0.25">
      <c r="A7139" s="86"/>
    </row>
    <row r="7140" spans="1:1" x14ac:dyDescent="0.25">
      <c r="A7140" s="86"/>
    </row>
    <row r="7141" spans="1:1" x14ac:dyDescent="0.25">
      <c r="A7141" s="86"/>
    </row>
    <row r="7142" spans="1:1" x14ac:dyDescent="0.25">
      <c r="A7142" s="86"/>
    </row>
    <row r="7143" spans="1:1" x14ac:dyDescent="0.25">
      <c r="A7143" s="86"/>
    </row>
    <row r="7144" spans="1:1" x14ac:dyDescent="0.25">
      <c r="A7144" s="86"/>
    </row>
    <row r="7145" spans="1:1" x14ac:dyDescent="0.25">
      <c r="A7145" s="86"/>
    </row>
    <row r="7146" spans="1:1" x14ac:dyDescent="0.25">
      <c r="A7146" s="86"/>
    </row>
    <row r="7147" spans="1:1" x14ac:dyDescent="0.25">
      <c r="A7147" s="86"/>
    </row>
    <row r="7148" spans="1:1" x14ac:dyDescent="0.25">
      <c r="A7148" s="86"/>
    </row>
    <row r="7149" spans="1:1" x14ac:dyDescent="0.25">
      <c r="A7149" s="86"/>
    </row>
    <row r="7150" spans="1:1" x14ac:dyDescent="0.25">
      <c r="A7150" s="86"/>
    </row>
    <row r="7151" spans="1:1" x14ac:dyDescent="0.25">
      <c r="A7151" s="86"/>
    </row>
    <row r="7152" spans="1:1" x14ac:dyDescent="0.25">
      <c r="A7152" s="86"/>
    </row>
    <row r="7153" spans="1:1" x14ac:dyDescent="0.25">
      <c r="A7153" s="86"/>
    </row>
    <row r="7154" spans="1:1" x14ac:dyDescent="0.25">
      <c r="A7154" s="86"/>
    </row>
    <row r="7155" spans="1:1" x14ac:dyDescent="0.25">
      <c r="A7155" s="86"/>
    </row>
    <row r="7156" spans="1:1" x14ac:dyDescent="0.25">
      <c r="A7156" s="86"/>
    </row>
    <row r="7157" spans="1:1" x14ac:dyDescent="0.25">
      <c r="A7157" s="86"/>
    </row>
    <row r="7158" spans="1:1" x14ac:dyDescent="0.25">
      <c r="A7158" s="86"/>
    </row>
    <row r="7159" spans="1:1" x14ac:dyDescent="0.25">
      <c r="A7159" s="86"/>
    </row>
    <row r="7160" spans="1:1" x14ac:dyDescent="0.25">
      <c r="A7160" s="86"/>
    </row>
    <row r="7161" spans="1:1" x14ac:dyDescent="0.25">
      <c r="A7161" s="86"/>
    </row>
    <row r="7162" spans="1:1" x14ac:dyDescent="0.25">
      <c r="A7162" s="86"/>
    </row>
    <row r="7163" spans="1:1" x14ac:dyDescent="0.25">
      <c r="A7163" s="86"/>
    </row>
    <row r="7164" spans="1:1" x14ac:dyDescent="0.25">
      <c r="A7164" s="86"/>
    </row>
    <row r="7165" spans="1:1" x14ac:dyDescent="0.25">
      <c r="A7165" s="86"/>
    </row>
    <row r="7166" spans="1:1" x14ac:dyDescent="0.25">
      <c r="A7166" s="86"/>
    </row>
    <row r="7167" spans="1:1" x14ac:dyDescent="0.25">
      <c r="A7167" s="86"/>
    </row>
    <row r="7168" spans="1:1" x14ac:dyDescent="0.25">
      <c r="A7168" s="86"/>
    </row>
    <row r="7169" spans="1:1" x14ac:dyDescent="0.25">
      <c r="A7169" s="86"/>
    </row>
    <row r="7170" spans="1:1" x14ac:dyDescent="0.25">
      <c r="A7170" s="86"/>
    </row>
    <row r="7171" spans="1:1" x14ac:dyDescent="0.25">
      <c r="A7171" s="86"/>
    </row>
    <row r="7172" spans="1:1" x14ac:dyDescent="0.25">
      <c r="A7172" s="86"/>
    </row>
    <row r="7173" spans="1:1" x14ac:dyDescent="0.25">
      <c r="A7173" s="86"/>
    </row>
    <row r="7174" spans="1:1" x14ac:dyDescent="0.25">
      <c r="A7174" s="86"/>
    </row>
    <row r="7175" spans="1:1" x14ac:dyDescent="0.25">
      <c r="A7175" s="86"/>
    </row>
    <row r="7176" spans="1:1" x14ac:dyDescent="0.25">
      <c r="A7176" s="86"/>
    </row>
    <row r="7177" spans="1:1" x14ac:dyDescent="0.25">
      <c r="A7177" s="86"/>
    </row>
    <row r="7178" spans="1:1" x14ac:dyDescent="0.25">
      <c r="A7178" s="86"/>
    </row>
    <row r="7179" spans="1:1" x14ac:dyDescent="0.25">
      <c r="A7179" s="86"/>
    </row>
    <row r="7180" spans="1:1" x14ac:dyDescent="0.25">
      <c r="A7180" s="86"/>
    </row>
    <row r="7181" spans="1:1" x14ac:dyDescent="0.25">
      <c r="A7181" s="86"/>
    </row>
    <row r="7182" spans="1:1" x14ac:dyDescent="0.25">
      <c r="A7182" s="86"/>
    </row>
    <row r="7183" spans="1:1" x14ac:dyDescent="0.25">
      <c r="A7183" s="86"/>
    </row>
    <row r="7184" spans="1:1" x14ac:dyDescent="0.25">
      <c r="A7184" s="86"/>
    </row>
    <row r="7185" spans="1:1" x14ac:dyDescent="0.25">
      <c r="A7185" s="86"/>
    </row>
    <row r="7186" spans="1:1" x14ac:dyDescent="0.25">
      <c r="A7186" s="86"/>
    </row>
    <row r="7187" spans="1:1" x14ac:dyDescent="0.25">
      <c r="A7187" s="86"/>
    </row>
    <row r="7188" spans="1:1" x14ac:dyDescent="0.25">
      <c r="A7188" s="86"/>
    </row>
    <row r="7189" spans="1:1" x14ac:dyDescent="0.25">
      <c r="A7189" s="86"/>
    </row>
    <row r="7190" spans="1:1" x14ac:dyDescent="0.25">
      <c r="A7190" s="86"/>
    </row>
    <row r="7191" spans="1:1" x14ac:dyDescent="0.25">
      <c r="A7191" s="86"/>
    </row>
    <row r="7192" spans="1:1" x14ac:dyDescent="0.25">
      <c r="A7192" s="86"/>
    </row>
    <row r="7193" spans="1:1" x14ac:dyDescent="0.25">
      <c r="A7193" s="86"/>
    </row>
    <row r="7194" spans="1:1" x14ac:dyDescent="0.25">
      <c r="A7194" s="86"/>
    </row>
    <row r="7195" spans="1:1" x14ac:dyDescent="0.25">
      <c r="A7195" s="86"/>
    </row>
    <row r="7196" spans="1:1" x14ac:dyDescent="0.25">
      <c r="A7196" s="86"/>
    </row>
    <row r="7197" spans="1:1" x14ac:dyDescent="0.25">
      <c r="A7197" s="86"/>
    </row>
    <row r="7198" spans="1:1" x14ac:dyDescent="0.25">
      <c r="A7198" s="86"/>
    </row>
    <row r="7199" spans="1:1" x14ac:dyDescent="0.25">
      <c r="A7199" s="86"/>
    </row>
    <row r="7200" spans="1:1" x14ac:dyDescent="0.25">
      <c r="A7200" s="86"/>
    </row>
    <row r="7201" spans="1:1" x14ac:dyDescent="0.25">
      <c r="A7201" s="86"/>
    </row>
    <row r="7202" spans="1:1" x14ac:dyDescent="0.25">
      <c r="A7202" s="86"/>
    </row>
    <row r="7203" spans="1:1" x14ac:dyDescent="0.25">
      <c r="A7203" s="86"/>
    </row>
    <row r="7204" spans="1:1" x14ac:dyDescent="0.25">
      <c r="A7204" s="86"/>
    </row>
    <row r="7205" spans="1:1" x14ac:dyDescent="0.25">
      <c r="A7205" s="86"/>
    </row>
    <row r="7206" spans="1:1" x14ac:dyDescent="0.25">
      <c r="A7206" s="86"/>
    </row>
    <row r="7207" spans="1:1" x14ac:dyDescent="0.25">
      <c r="A7207" s="86"/>
    </row>
    <row r="7208" spans="1:1" x14ac:dyDescent="0.25">
      <c r="A7208" s="86"/>
    </row>
    <row r="7209" spans="1:1" x14ac:dyDescent="0.25">
      <c r="A7209" s="86"/>
    </row>
    <row r="7210" spans="1:1" x14ac:dyDescent="0.25">
      <c r="A7210" s="86"/>
    </row>
    <row r="7211" spans="1:1" x14ac:dyDescent="0.25">
      <c r="A7211" s="86"/>
    </row>
    <row r="7212" spans="1:1" x14ac:dyDescent="0.25">
      <c r="A7212" s="86"/>
    </row>
    <row r="7213" spans="1:1" x14ac:dyDescent="0.25">
      <c r="A7213" s="86"/>
    </row>
    <row r="7214" spans="1:1" x14ac:dyDescent="0.25">
      <c r="A7214" s="86"/>
    </row>
    <row r="7215" spans="1:1" x14ac:dyDescent="0.25">
      <c r="A7215" s="86"/>
    </row>
    <row r="7216" spans="1:1" x14ac:dyDescent="0.25">
      <c r="A7216" s="86"/>
    </row>
    <row r="7217" spans="1:1" x14ac:dyDescent="0.25">
      <c r="A7217" s="86"/>
    </row>
    <row r="7218" spans="1:1" x14ac:dyDescent="0.25">
      <c r="A7218" s="86"/>
    </row>
    <row r="7219" spans="1:1" x14ac:dyDescent="0.25">
      <c r="A7219" s="86"/>
    </row>
    <row r="7220" spans="1:1" x14ac:dyDescent="0.25">
      <c r="A7220" s="86"/>
    </row>
    <row r="7221" spans="1:1" x14ac:dyDescent="0.25">
      <c r="A7221" s="86"/>
    </row>
    <row r="7222" spans="1:1" x14ac:dyDescent="0.25">
      <c r="A7222" s="86"/>
    </row>
    <row r="7223" spans="1:1" x14ac:dyDescent="0.25">
      <c r="A7223" s="86"/>
    </row>
    <row r="7224" spans="1:1" x14ac:dyDescent="0.25">
      <c r="A7224" s="86"/>
    </row>
    <row r="7225" spans="1:1" x14ac:dyDescent="0.25">
      <c r="A7225" s="86"/>
    </row>
    <row r="7226" spans="1:1" x14ac:dyDescent="0.25">
      <c r="A7226" s="86"/>
    </row>
    <row r="7227" spans="1:1" x14ac:dyDescent="0.25">
      <c r="A7227" s="86"/>
    </row>
    <row r="7228" spans="1:1" x14ac:dyDescent="0.25">
      <c r="A7228" s="86"/>
    </row>
    <row r="7229" spans="1:1" x14ac:dyDescent="0.25">
      <c r="A7229" s="86"/>
    </row>
    <row r="7230" spans="1:1" x14ac:dyDescent="0.25">
      <c r="A7230" s="86"/>
    </row>
    <row r="7231" spans="1:1" x14ac:dyDescent="0.25">
      <c r="A7231" s="86"/>
    </row>
    <row r="7232" spans="1:1" x14ac:dyDescent="0.25">
      <c r="A7232" s="86"/>
    </row>
    <row r="7233" spans="1:1" x14ac:dyDescent="0.25">
      <c r="A7233" s="86"/>
    </row>
    <row r="7234" spans="1:1" x14ac:dyDescent="0.25">
      <c r="A7234" s="86"/>
    </row>
    <row r="7235" spans="1:1" x14ac:dyDescent="0.25">
      <c r="A7235" s="86"/>
    </row>
    <row r="7236" spans="1:1" x14ac:dyDescent="0.25">
      <c r="A7236" s="86"/>
    </row>
    <row r="7237" spans="1:1" x14ac:dyDescent="0.25">
      <c r="A7237" s="86"/>
    </row>
    <row r="7238" spans="1:1" x14ac:dyDescent="0.25">
      <c r="A7238" s="86"/>
    </row>
    <row r="7239" spans="1:1" x14ac:dyDescent="0.25">
      <c r="A7239" s="86"/>
    </row>
    <row r="7240" spans="1:1" x14ac:dyDescent="0.25">
      <c r="A7240" s="86"/>
    </row>
    <row r="7241" spans="1:1" x14ac:dyDescent="0.25">
      <c r="A7241" s="86"/>
    </row>
    <row r="7242" spans="1:1" x14ac:dyDescent="0.25">
      <c r="A7242" s="86"/>
    </row>
    <row r="7243" spans="1:1" x14ac:dyDescent="0.25">
      <c r="A7243" s="86"/>
    </row>
    <row r="7244" spans="1:1" x14ac:dyDescent="0.25">
      <c r="A7244" s="86"/>
    </row>
    <row r="7245" spans="1:1" x14ac:dyDescent="0.25">
      <c r="A7245" s="86"/>
    </row>
    <row r="7246" spans="1:1" x14ac:dyDescent="0.25">
      <c r="A7246" s="86"/>
    </row>
    <row r="7247" spans="1:1" x14ac:dyDescent="0.25">
      <c r="A7247" s="86"/>
    </row>
    <row r="7248" spans="1:1" x14ac:dyDescent="0.25">
      <c r="A7248" s="86"/>
    </row>
    <row r="7249" spans="1:1" x14ac:dyDescent="0.25">
      <c r="A7249" s="86"/>
    </row>
    <row r="7250" spans="1:1" x14ac:dyDescent="0.25">
      <c r="A7250" s="86"/>
    </row>
    <row r="7251" spans="1:1" x14ac:dyDescent="0.25">
      <c r="A7251" s="86"/>
    </row>
    <row r="7252" spans="1:1" x14ac:dyDescent="0.25">
      <c r="A7252" s="86"/>
    </row>
    <row r="7253" spans="1:1" x14ac:dyDescent="0.25">
      <c r="A7253" s="86"/>
    </row>
    <row r="7254" spans="1:1" x14ac:dyDescent="0.25">
      <c r="A7254" s="86"/>
    </row>
    <row r="7255" spans="1:1" x14ac:dyDescent="0.25">
      <c r="A7255" s="86"/>
    </row>
    <row r="7256" spans="1:1" x14ac:dyDescent="0.25">
      <c r="A7256" s="86"/>
    </row>
    <row r="7257" spans="1:1" x14ac:dyDescent="0.25">
      <c r="A7257" s="86"/>
    </row>
    <row r="7258" spans="1:1" x14ac:dyDescent="0.25">
      <c r="A7258" s="86"/>
    </row>
    <row r="7259" spans="1:1" x14ac:dyDescent="0.25">
      <c r="A7259" s="86"/>
    </row>
    <row r="7260" spans="1:1" x14ac:dyDescent="0.25">
      <c r="A7260" s="86"/>
    </row>
    <row r="7261" spans="1:1" x14ac:dyDescent="0.25">
      <c r="A7261" s="86"/>
    </row>
    <row r="7262" spans="1:1" x14ac:dyDescent="0.25">
      <c r="A7262" s="86"/>
    </row>
    <row r="7263" spans="1:1" x14ac:dyDescent="0.25">
      <c r="A7263" s="86"/>
    </row>
    <row r="7264" spans="1:1" x14ac:dyDescent="0.25">
      <c r="A7264" s="86"/>
    </row>
    <row r="7265" spans="1:1" x14ac:dyDescent="0.25">
      <c r="A7265" s="86"/>
    </row>
    <row r="7266" spans="1:1" x14ac:dyDescent="0.25">
      <c r="A7266" s="86"/>
    </row>
    <row r="7267" spans="1:1" x14ac:dyDescent="0.25">
      <c r="A7267" s="86"/>
    </row>
    <row r="7268" spans="1:1" x14ac:dyDescent="0.25">
      <c r="A7268" s="86"/>
    </row>
    <row r="7269" spans="1:1" x14ac:dyDescent="0.25">
      <c r="A7269" s="86"/>
    </row>
    <row r="7270" spans="1:1" x14ac:dyDescent="0.25">
      <c r="A7270" s="86"/>
    </row>
    <row r="7271" spans="1:1" x14ac:dyDescent="0.25">
      <c r="A7271" s="86"/>
    </row>
    <row r="7272" spans="1:1" x14ac:dyDescent="0.25">
      <c r="A7272" s="86"/>
    </row>
    <row r="7273" spans="1:1" x14ac:dyDescent="0.25">
      <c r="A7273" s="86"/>
    </row>
    <row r="7274" spans="1:1" x14ac:dyDescent="0.25">
      <c r="A7274" s="86"/>
    </row>
    <row r="7275" spans="1:1" x14ac:dyDescent="0.25">
      <c r="A7275" s="86"/>
    </row>
    <row r="7276" spans="1:1" x14ac:dyDescent="0.25">
      <c r="A7276" s="86"/>
    </row>
    <row r="7277" spans="1:1" x14ac:dyDescent="0.25">
      <c r="A7277" s="86"/>
    </row>
    <row r="7278" spans="1:1" x14ac:dyDescent="0.25">
      <c r="A7278" s="86"/>
    </row>
    <row r="7279" spans="1:1" x14ac:dyDescent="0.25">
      <c r="A7279" s="86"/>
    </row>
    <row r="7280" spans="1:1" x14ac:dyDescent="0.25">
      <c r="A7280" s="86"/>
    </row>
    <row r="7281" spans="1:1" x14ac:dyDescent="0.25">
      <c r="A7281" s="86"/>
    </row>
    <row r="7282" spans="1:1" x14ac:dyDescent="0.25">
      <c r="A7282" s="86"/>
    </row>
    <row r="7283" spans="1:1" x14ac:dyDescent="0.25">
      <c r="A7283" s="86"/>
    </row>
    <row r="7284" spans="1:1" x14ac:dyDescent="0.25">
      <c r="A7284" s="86"/>
    </row>
    <row r="7285" spans="1:1" x14ac:dyDescent="0.25">
      <c r="A7285" s="86"/>
    </row>
    <row r="7286" spans="1:1" x14ac:dyDescent="0.25">
      <c r="A7286" s="86"/>
    </row>
    <row r="7287" spans="1:1" x14ac:dyDescent="0.25">
      <c r="A7287" s="86"/>
    </row>
    <row r="7288" spans="1:1" x14ac:dyDescent="0.25">
      <c r="A7288" s="86"/>
    </row>
    <row r="7289" spans="1:1" x14ac:dyDescent="0.25">
      <c r="A7289" s="86"/>
    </row>
    <row r="7290" spans="1:1" x14ac:dyDescent="0.25">
      <c r="A7290" s="86"/>
    </row>
    <row r="7291" spans="1:1" x14ac:dyDescent="0.25">
      <c r="A7291" s="86"/>
    </row>
    <row r="7292" spans="1:1" x14ac:dyDescent="0.25">
      <c r="A7292" s="86"/>
    </row>
    <row r="7293" spans="1:1" x14ac:dyDescent="0.25">
      <c r="A7293" s="86"/>
    </row>
    <row r="7294" spans="1:1" x14ac:dyDescent="0.25">
      <c r="A7294" s="86"/>
    </row>
    <row r="7295" spans="1:1" x14ac:dyDescent="0.25">
      <c r="A7295" s="86"/>
    </row>
    <row r="7296" spans="1:1" x14ac:dyDescent="0.25">
      <c r="A7296" s="86"/>
    </row>
    <row r="7297" spans="1:1" x14ac:dyDescent="0.25">
      <c r="A7297" s="86"/>
    </row>
    <row r="7298" spans="1:1" x14ac:dyDescent="0.25">
      <c r="A7298" s="86"/>
    </row>
    <row r="7299" spans="1:1" x14ac:dyDescent="0.25">
      <c r="A7299" s="86"/>
    </row>
    <row r="7300" spans="1:1" x14ac:dyDescent="0.25">
      <c r="A7300" s="86"/>
    </row>
    <row r="7301" spans="1:1" x14ac:dyDescent="0.25">
      <c r="A7301" s="86"/>
    </row>
    <row r="7302" spans="1:1" x14ac:dyDescent="0.25">
      <c r="A7302" s="86"/>
    </row>
    <row r="7303" spans="1:1" x14ac:dyDescent="0.25">
      <c r="A7303" s="86"/>
    </row>
    <row r="7304" spans="1:1" x14ac:dyDescent="0.25">
      <c r="A7304" s="86"/>
    </row>
    <row r="7305" spans="1:1" x14ac:dyDescent="0.25">
      <c r="A7305" s="86"/>
    </row>
    <row r="7306" spans="1:1" x14ac:dyDescent="0.25">
      <c r="A7306" s="86"/>
    </row>
    <row r="7307" spans="1:1" x14ac:dyDescent="0.25">
      <c r="A7307" s="86"/>
    </row>
    <row r="7308" spans="1:1" x14ac:dyDescent="0.25">
      <c r="A7308" s="86"/>
    </row>
    <row r="7309" spans="1:1" x14ac:dyDescent="0.25">
      <c r="A7309" s="86"/>
    </row>
    <row r="7310" spans="1:1" x14ac:dyDescent="0.25">
      <c r="A7310" s="86"/>
    </row>
    <row r="7311" spans="1:1" x14ac:dyDescent="0.25">
      <c r="A7311" s="86"/>
    </row>
    <row r="7312" spans="1:1" x14ac:dyDescent="0.25">
      <c r="A7312" s="86"/>
    </row>
    <row r="7313" spans="1:1" x14ac:dyDescent="0.25">
      <c r="A7313" s="86"/>
    </row>
    <row r="7314" spans="1:1" x14ac:dyDescent="0.25">
      <c r="A7314" s="86"/>
    </row>
    <row r="7315" spans="1:1" x14ac:dyDescent="0.25">
      <c r="A7315" s="86"/>
    </row>
    <row r="7316" spans="1:1" x14ac:dyDescent="0.25">
      <c r="A7316" s="86"/>
    </row>
    <row r="7317" spans="1:1" x14ac:dyDescent="0.25">
      <c r="A7317" s="86"/>
    </row>
    <row r="7318" spans="1:1" x14ac:dyDescent="0.25">
      <c r="A7318" s="86"/>
    </row>
    <row r="7319" spans="1:1" x14ac:dyDescent="0.25">
      <c r="A7319" s="86"/>
    </row>
    <row r="7320" spans="1:1" x14ac:dyDescent="0.25">
      <c r="A7320" s="86"/>
    </row>
    <row r="7321" spans="1:1" x14ac:dyDescent="0.25">
      <c r="A7321" s="86"/>
    </row>
    <row r="7322" spans="1:1" x14ac:dyDescent="0.25">
      <c r="A7322" s="86"/>
    </row>
    <row r="7323" spans="1:1" x14ac:dyDescent="0.25">
      <c r="A7323" s="86"/>
    </row>
    <row r="7324" spans="1:1" x14ac:dyDescent="0.25">
      <c r="A7324" s="86"/>
    </row>
    <row r="7325" spans="1:1" x14ac:dyDescent="0.25">
      <c r="A7325" s="86"/>
    </row>
    <row r="7326" spans="1:1" x14ac:dyDescent="0.25">
      <c r="A7326" s="86"/>
    </row>
    <row r="7327" spans="1:1" x14ac:dyDescent="0.25">
      <c r="A7327" s="86"/>
    </row>
    <row r="7328" spans="1:1" x14ac:dyDescent="0.25">
      <c r="A7328" s="86"/>
    </row>
    <row r="7329" spans="1:1" x14ac:dyDescent="0.25">
      <c r="A7329" s="86"/>
    </row>
    <row r="7330" spans="1:1" x14ac:dyDescent="0.25">
      <c r="A7330" s="86"/>
    </row>
    <row r="7331" spans="1:1" x14ac:dyDescent="0.25">
      <c r="A7331" s="86"/>
    </row>
    <row r="7332" spans="1:1" x14ac:dyDescent="0.25">
      <c r="A7332" s="86"/>
    </row>
    <row r="7333" spans="1:1" x14ac:dyDescent="0.25">
      <c r="A7333" s="86"/>
    </row>
    <row r="7334" spans="1:1" x14ac:dyDescent="0.25">
      <c r="A7334" s="86"/>
    </row>
    <row r="7335" spans="1:1" x14ac:dyDescent="0.25">
      <c r="A7335" s="86"/>
    </row>
    <row r="7336" spans="1:1" x14ac:dyDescent="0.25">
      <c r="A7336" s="86"/>
    </row>
    <row r="7337" spans="1:1" x14ac:dyDescent="0.25">
      <c r="A7337" s="86"/>
    </row>
    <row r="7338" spans="1:1" x14ac:dyDescent="0.25">
      <c r="A7338" s="86"/>
    </row>
    <row r="7339" spans="1:1" x14ac:dyDescent="0.25">
      <c r="A7339" s="86"/>
    </row>
    <row r="7340" spans="1:1" x14ac:dyDescent="0.25">
      <c r="A7340" s="86"/>
    </row>
    <row r="7341" spans="1:1" x14ac:dyDescent="0.25">
      <c r="A7341" s="86"/>
    </row>
    <row r="7342" spans="1:1" x14ac:dyDescent="0.25">
      <c r="A7342" s="86"/>
    </row>
    <row r="7343" spans="1:1" x14ac:dyDescent="0.25">
      <c r="A7343" s="86"/>
    </row>
    <row r="7344" spans="1:1" x14ac:dyDescent="0.25">
      <c r="A7344" s="86"/>
    </row>
    <row r="7345" spans="1:1" x14ac:dyDescent="0.25">
      <c r="A7345" s="86"/>
    </row>
    <row r="7346" spans="1:1" x14ac:dyDescent="0.25">
      <c r="A7346" s="86"/>
    </row>
    <row r="7347" spans="1:1" x14ac:dyDescent="0.25">
      <c r="A7347" s="86"/>
    </row>
    <row r="7348" spans="1:1" x14ac:dyDescent="0.25">
      <c r="A7348" s="86"/>
    </row>
    <row r="7349" spans="1:1" x14ac:dyDescent="0.25">
      <c r="A7349" s="86"/>
    </row>
    <row r="7350" spans="1:1" x14ac:dyDescent="0.25">
      <c r="A7350" s="86"/>
    </row>
    <row r="7351" spans="1:1" x14ac:dyDescent="0.25">
      <c r="A7351" s="86"/>
    </row>
    <row r="7352" spans="1:1" x14ac:dyDescent="0.25">
      <c r="A7352" s="86"/>
    </row>
    <row r="7353" spans="1:1" x14ac:dyDescent="0.25">
      <c r="A7353" s="86"/>
    </row>
    <row r="7354" spans="1:1" x14ac:dyDescent="0.25">
      <c r="A7354" s="86"/>
    </row>
    <row r="7355" spans="1:1" x14ac:dyDescent="0.25">
      <c r="A7355" s="86"/>
    </row>
    <row r="7356" spans="1:1" x14ac:dyDescent="0.25">
      <c r="A7356" s="86"/>
    </row>
    <row r="7357" spans="1:1" x14ac:dyDescent="0.25">
      <c r="A7357" s="86"/>
    </row>
    <row r="7358" spans="1:1" x14ac:dyDescent="0.25">
      <c r="A7358" s="86"/>
    </row>
    <row r="7359" spans="1:1" x14ac:dyDescent="0.25">
      <c r="A7359" s="86"/>
    </row>
    <row r="7360" spans="1:1" x14ac:dyDescent="0.25">
      <c r="A7360" s="86"/>
    </row>
    <row r="7361" spans="1:1" x14ac:dyDescent="0.25">
      <c r="A7361" s="86"/>
    </row>
    <row r="7362" spans="1:1" x14ac:dyDescent="0.25">
      <c r="A7362" s="86"/>
    </row>
    <row r="7363" spans="1:1" x14ac:dyDescent="0.25">
      <c r="A7363" s="86"/>
    </row>
    <row r="7364" spans="1:1" x14ac:dyDescent="0.25">
      <c r="A7364" s="86"/>
    </row>
    <row r="7365" spans="1:1" x14ac:dyDescent="0.25">
      <c r="A7365" s="86"/>
    </row>
    <row r="7366" spans="1:1" x14ac:dyDescent="0.25">
      <c r="A7366" s="86"/>
    </row>
    <row r="7367" spans="1:1" x14ac:dyDescent="0.25">
      <c r="A7367" s="86"/>
    </row>
    <row r="7368" spans="1:1" x14ac:dyDescent="0.25">
      <c r="A7368" s="86"/>
    </row>
    <row r="7369" spans="1:1" x14ac:dyDescent="0.25">
      <c r="A7369" s="86"/>
    </row>
    <row r="7370" spans="1:1" x14ac:dyDescent="0.25">
      <c r="A7370" s="86"/>
    </row>
    <row r="7371" spans="1:1" x14ac:dyDescent="0.25">
      <c r="A7371" s="86"/>
    </row>
    <row r="7372" spans="1:1" x14ac:dyDescent="0.25">
      <c r="A7372" s="86"/>
    </row>
    <row r="7373" spans="1:1" x14ac:dyDescent="0.25">
      <c r="A7373" s="86"/>
    </row>
    <row r="7374" spans="1:1" x14ac:dyDescent="0.25">
      <c r="A7374" s="86"/>
    </row>
    <row r="7375" spans="1:1" x14ac:dyDescent="0.25">
      <c r="A7375" s="86"/>
    </row>
    <row r="7376" spans="1:1" x14ac:dyDescent="0.25">
      <c r="A7376" s="86"/>
    </row>
    <row r="7377" spans="1:1" x14ac:dyDescent="0.25">
      <c r="A7377" s="86"/>
    </row>
    <row r="7378" spans="1:1" x14ac:dyDescent="0.25">
      <c r="A7378" s="86"/>
    </row>
    <row r="7379" spans="1:1" x14ac:dyDescent="0.25">
      <c r="A7379" s="86"/>
    </row>
    <row r="7380" spans="1:1" x14ac:dyDescent="0.25">
      <c r="A7380" s="86"/>
    </row>
    <row r="7381" spans="1:1" x14ac:dyDescent="0.25">
      <c r="A7381" s="86"/>
    </row>
    <row r="7382" spans="1:1" x14ac:dyDescent="0.25">
      <c r="A7382" s="86"/>
    </row>
    <row r="7383" spans="1:1" x14ac:dyDescent="0.25">
      <c r="A7383" s="86"/>
    </row>
    <row r="7384" spans="1:1" x14ac:dyDescent="0.25">
      <c r="A7384" s="86"/>
    </row>
    <row r="7385" spans="1:1" x14ac:dyDescent="0.25">
      <c r="A7385" s="86"/>
    </row>
    <row r="7386" spans="1:1" x14ac:dyDescent="0.25">
      <c r="A7386" s="86"/>
    </row>
    <row r="7387" spans="1:1" x14ac:dyDescent="0.25">
      <c r="A7387" s="86"/>
    </row>
    <row r="7388" spans="1:1" x14ac:dyDescent="0.25">
      <c r="A7388" s="86"/>
    </row>
    <row r="7389" spans="1:1" x14ac:dyDescent="0.25">
      <c r="A7389" s="86"/>
    </row>
    <row r="7390" spans="1:1" x14ac:dyDescent="0.25">
      <c r="A7390" s="86"/>
    </row>
    <row r="7391" spans="1:1" x14ac:dyDescent="0.25">
      <c r="A7391" s="86"/>
    </row>
    <row r="7392" spans="1:1" x14ac:dyDescent="0.25">
      <c r="A7392" s="86"/>
    </row>
    <row r="7393" spans="1:1" x14ac:dyDescent="0.25">
      <c r="A7393" s="86"/>
    </row>
    <row r="7394" spans="1:1" x14ac:dyDescent="0.25">
      <c r="A7394" s="86"/>
    </row>
    <row r="7395" spans="1:1" x14ac:dyDescent="0.25">
      <c r="A7395" s="86"/>
    </row>
    <row r="7396" spans="1:1" x14ac:dyDescent="0.25">
      <c r="A7396" s="86"/>
    </row>
    <row r="7397" spans="1:1" x14ac:dyDescent="0.25">
      <c r="A7397" s="86"/>
    </row>
    <row r="7398" spans="1:1" x14ac:dyDescent="0.25">
      <c r="A7398" s="86"/>
    </row>
    <row r="7399" spans="1:1" x14ac:dyDescent="0.25">
      <c r="A7399" s="86"/>
    </row>
    <row r="7400" spans="1:1" x14ac:dyDescent="0.25">
      <c r="A7400" s="86"/>
    </row>
    <row r="7401" spans="1:1" x14ac:dyDescent="0.25">
      <c r="A7401" s="86"/>
    </row>
    <row r="7402" spans="1:1" x14ac:dyDescent="0.25">
      <c r="A7402" s="86"/>
    </row>
    <row r="7403" spans="1:1" x14ac:dyDescent="0.25">
      <c r="A7403" s="86"/>
    </row>
    <row r="7404" spans="1:1" x14ac:dyDescent="0.25">
      <c r="A7404" s="86"/>
    </row>
    <row r="7405" spans="1:1" x14ac:dyDescent="0.25">
      <c r="A7405" s="86"/>
    </row>
    <row r="7406" spans="1:1" x14ac:dyDescent="0.25">
      <c r="A7406" s="86"/>
    </row>
    <row r="7407" spans="1:1" x14ac:dyDescent="0.25">
      <c r="A7407" s="86"/>
    </row>
    <row r="7408" spans="1:1" x14ac:dyDescent="0.25">
      <c r="A7408" s="86"/>
    </row>
    <row r="7409" spans="1:1" x14ac:dyDescent="0.25">
      <c r="A7409" s="86"/>
    </row>
    <row r="7410" spans="1:1" x14ac:dyDescent="0.25">
      <c r="A7410" s="86"/>
    </row>
    <row r="7411" spans="1:1" x14ac:dyDescent="0.25">
      <c r="A7411" s="86"/>
    </row>
    <row r="7412" spans="1:1" x14ac:dyDescent="0.25">
      <c r="A7412" s="86"/>
    </row>
    <row r="7413" spans="1:1" x14ac:dyDescent="0.25">
      <c r="A7413" s="86"/>
    </row>
    <row r="7414" spans="1:1" x14ac:dyDescent="0.25">
      <c r="A7414" s="86"/>
    </row>
    <row r="7415" spans="1:1" x14ac:dyDescent="0.25">
      <c r="A7415" s="86"/>
    </row>
    <row r="7416" spans="1:1" x14ac:dyDescent="0.25">
      <c r="A7416" s="86"/>
    </row>
    <row r="7417" spans="1:1" x14ac:dyDescent="0.25">
      <c r="A7417" s="86"/>
    </row>
    <row r="7418" spans="1:1" x14ac:dyDescent="0.25">
      <c r="A7418" s="86"/>
    </row>
    <row r="7419" spans="1:1" x14ac:dyDescent="0.25">
      <c r="A7419" s="86"/>
    </row>
    <row r="7420" spans="1:1" x14ac:dyDescent="0.25">
      <c r="A7420" s="86"/>
    </row>
    <row r="7421" spans="1:1" x14ac:dyDescent="0.25">
      <c r="A7421" s="86"/>
    </row>
    <row r="7422" spans="1:1" x14ac:dyDescent="0.25">
      <c r="A7422" s="86"/>
    </row>
    <row r="7423" spans="1:1" x14ac:dyDescent="0.25">
      <c r="A7423" s="86"/>
    </row>
    <row r="7424" spans="1:1" x14ac:dyDescent="0.25">
      <c r="A7424" s="86"/>
    </row>
    <row r="7425" spans="1:1" x14ac:dyDescent="0.25">
      <c r="A7425" s="86"/>
    </row>
    <row r="7426" spans="1:1" x14ac:dyDescent="0.25">
      <c r="A7426" s="86"/>
    </row>
    <row r="7427" spans="1:1" x14ac:dyDescent="0.25">
      <c r="A7427" s="86"/>
    </row>
    <row r="7428" spans="1:1" x14ac:dyDescent="0.25">
      <c r="A7428" s="86"/>
    </row>
    <row r="7429" spans="1:1" x14ac:dyDescent="0.25">
      <c r="A7429" s="86"/>
    </row>
    <row r="7430" spans="1:1" x14ac:dyDescent="0.25">
      <c r="A7430" s="86"/>
    </row>
    <row r="7431" spans="1:1" x14ac:dyDescent="0.25">
      <c r="A7431" s="86"/>
    </row>
    <row r="7432" spans="1:1" x14ac:dyDescent="0.25">
      <c r="A7432" s="86"/>
    </row>
    <row r="7433" spans="1:1" x14ac:dyDescent="0.25">
      <c r="A7433" s="86"/>
    </row>
    <row r="7434" spans="1:1" x14ac:dyDescent="0.25">
      <c r="A7434" s="86"/>
    </row>
    <row r="7435" spans="1:1" x14ac:dyDescent="0.25">
      <c r="A7435" s="86"/>
    </row>
    <row r="7436" spans="1:1" x14ac:dyDescent="0.25">
      <c r="A7436" s="86"/>
    </row>
    <row r="7437" spans="1:1" x14ac:dyDescent="0.25">
      <c r="A7437" s="86"/>
    </row>
    <row r="7438" spans="1:1" x14ac:dyDescent="0.25">
      <c r="A7438" s="86"/>
    </row>
    <row r="7439" spans="1:1" x14ac:dyDescent="0.25">
      <c r="A7439" s="86"/>
    </row>
    <row r="7440" spans="1:1" x14ac:dyDescent="0.25">
      <c r="A7440" s="86"/>
    </row>
    <row r="7441" spans="1:1" x14ac:dyDescent="0.25">
      <c r="A7441" s="86"/>
    </row>
    <row r="7442" spans="1:1" x14ac:dyDescent="0.25">
      <c r="A7442" s="86"/>
    </row>
    <row r="7443" spans="1:1" x14ac:dyDescent="0.25">
      <c r="A7443" s="86"/>
    </row>
    <row r="7444" spans="1:1" x14ac:dyDescent="0.25">
      <c r="A7444" s="86"/>
    </row>
    <row r="7445" spans="1:1" x14ac:dyDescent="0.25">
      <c r="A7445" s="86"/>
    </row>
    <row r="7446" spans="1:1" x14ac:dyDescent="0.25">
      <c r="A7446" s="86"/>
    </row>
    <row r="7447" spans="1:1" x14ac:dyDescent="0.25">
      <c r="A7447" s="86"/>
    </row>
    <row r="7448" spans="1:1" x14ac:dyDescent="0.25">
      <c r="A7448" s="86"/>
    </row>
    <row r="7449" spans="1:1" x14ac:dyDescent="0.25">
      <c r="A7449" s="86"/>
    </row>
    <row r="7450" spans="1:1" x14ac:dyDescent="0.25">
      <c r="A7450" s="86"/>
    </row>
    <row r="7451" spans="1:1" x14ac:dyDescent="0.25">
      <c r="A7451" s="86"/>
    </row>
    <row r="7452" spans="1:1" x14ac:dyDescent="0.25">
      <c r="A7452" s="86"/>
    </row>
    <row r="7453" spans="1:1" x14ac:dyDescent="0.25">
      <c r="A7453" s="86"/>
    </row>
    <row r="7454" spans="1:1" x14ac:dyDescent="0.25">
      <c r="A7454" s="86"/>
    </row>
    <row r="7455" spans="1:1" x14ac:dyDescent="0.25">
      <c r="A7455" s="86"/>
    </row>
    <row r="7456" spans="1:1" x14ac:dyDescent="0.25">
      <c r="A7456" s="86"/>
    </row>
    <row r="7457" spans="1:1" x14ac:dyDescent="0.25">
      <c r="A7457" s="86"/>
    </row>
    <row r="7458" spans="1:1" x14ac:dyDescent="0.25">
      <c r="A7458" s="86"/>
    </row>
    <row r="7459" spans="1:1" x14ac:dyDescent="0.25">
      <c r="A7459" s="86"/>
    </row>
    <row r="7460" spans="1:1" x14ac:dyDescent="0.25">
      <c r="A7460" s="86"/>
    </row>
    <row r="7461" spans="1:1" x14ac:dyDescent="0.25">
      <c r="A7461" s="86"/>
    </row>
    <row r="7462" spans="1:1" x14ac:dyDescent="0.25">
      <c r="A7462" s="86"/>
    </row>
    <row r="7463" spans="1:1" x14ac:dyDescent="0.25">
      <c r="A7463" s="86"/>
    </row>
    <row r="7464" spans="1:1" x14ac:dyDescent="0.25">
      <c r="A7464" s="86"/>
    </row>
    <row r="7465" spans="1:1" x14ac:dyDescent="0.25">
      <c r="A7465" s="86"/>
    </row>
    <row r="7466" spans="1:1" x14ac:dyDescent="0.25">
      <c r="A7466" s="86"/>
    </row>
    <row r="7467" spans="1:1" x14ac:dyDescent="0.25">
      <c r="A7467" s="86"/>
    </row>
    <row r="7468" spans="1:1" x14ac:dyDescent="0.25">
      <c r="A7468" s="86"/>
    </row>
    <row r="7469" spans="1:1" x14ac:dyDescent="0.25">
      <c r="A7469" s="86"/>
    </row>
    <row r="7470" spans="1:1" x14ac:dyDescent="0.25">
      <c r="A7470" s="86"/>
    </row>
    <row r="7471" spans="1:1" x14ac:dyDescent="0.25">
      <c r="A7471" s="86"/>
    </row>
    <row r="7472" spans="1:1" x14ac:dyDescent="0.25">
      <c r="A7472" s="86"/>
    </row>
    <row r="7473" spans="1:1" x14ac:dyDescent="0.25">
      <c r="A7473" s="86"/>
    </row>
    <row r="7474" spans="1:1" x14ac:dyDescent="0.25">
      <c r="A7474" s="86"/>
    </row>
    <row r="7475" spans="1:1" x14ac:dyDescent="0.25">
      <c r="A7475" s="86"/>
    </row>
    <row r="7476" spans="1:1" x14ac:dyDescent="0.25">
      <c r="A7476" s="86"/>
    </row>
    <row r="7477" spans="1:1" x14ac:dyDescent="0.25">
      <c r="A7477" s="86"/>
    </row>
    <row r="7478" spans="1:1" x14ac:dyDescent="0.25">
      <c r="A7478" s="86"/>
    </row>
    <row r="7479" spans="1:1" x14ac:dyDescent="0.25">
      <c r="A7479" s="86"/>
    </row>
    <row r="7480" spans="1:1" x14ac:dyDescent="0.25">
      <c r="A7480" s="86"/>
    </row>
    <row r="7481" spans="1:1" x14ac:dyDescent="0.25">
      <c r="A7481" s="86"/>
    </row>
    <row r="7482" spans="1:1" x14ac:dyDescent="0.25">
      <c r="A7482" s="86"/>
    </row>
    <row r="7483" spans="1:1" x14ac:dyDescent="0.25">
      <c r="A7483" s="86"/>
    </row>
    <row r="7484" spans="1:1" x14ac:dyDescent="0.25">
      <c r="A7484" s="86"/>
    </row>
    <row r="7485" spans="1:1" x14ac:dyDescent="0.25">
      <c r="A7485" s="86"/>
    </row>
    <row r="7486" spans="1:1" x14ac:dyDescent="0.25">
      <c r="A7486" s="86"/>
    </row>
    <row r="7487" spans="1:1" x14ac:dyDescent="0.25">
      <c r="A7487" s="86"/>
    </row>
    <row r="7488" spans="1:1" x14ac:dyDescent="0.25">
      <c r="A7488" s="86"/>
    </row>
    <row r="7489" spans="1:1" x14ac:dyDescent="0.25">
      <c r="A7489" s="86"/>
    </row>
    <row r="7490" spans="1:1" x14ac:dyDescent="0.25">
      <c r="A7490" s="86"/>
    </row>
    <row r="7491" spans="1:1" x14ac:dyDescent="0.25">
      <c r="A7491" s="86"/>
    </row>
    <row r="7492" spans="1:1" x14ac:dyDescent="0.25">
      <c r="A7492" s="86"/>
    </row>
    <row r="7493" spans="1:1" x14ac:dyDescent="0.25">
      <c r="A7493" s="86"/>
    </row>
    <row r="7494" spans="1:1" x14ac:dyDescent="0.25">
      <c r="A7494" s="86"/>
    </row>
    <row r="7495" spans="1:1" x14ac:dyDescent="0.25">
      <c r="A7495" s="86"/>
    </row>
    <row r="7496" spans="1:1" x14ac:dyDescent="0.25">
      <c r="A7496" s="86"/>
    </row>
    <row r="7497" spans="1:1" x14ac:dyDescent="0.25">
      <c r="A7497" s="86"/>
    </row>
    <row r="7498" spans="1:1" x14ac:dyDescent="0.25">
      <c r="A7498" s="86"/>
    </row>
    <row r="7499" spans="1:1" x14ac:dyDescent="0.25">
      <c r="A7499" s="86"/>
    </row>
    <row r="7500" spans="1:1" x14ac:dyDescent="0.25">
      <c r="A7500" s="86"/>
    </row>
    <row r="7501" spans="1:1" x14ac:dyDescent="0.25">
      <c r="A7501" s="86"/>
    </row>
    <row r="7502" spans="1:1" x14ac:dyDescent="0.25">
      <c r="A7502" s="86"/>
    </row>
    <row r="7503" spans="1:1" x14ac:dyDescent="0.25">
      <c r="A7503" s="86"/>
    </row>
    <row r="7504" spans="1:1" x14ac:dyDescent="0.25">
      <c r="A7504" s="86"/>
    </row>
    <row r="7505" spans="1:1" x14ac:dyDescent="0.25">
      <c r="A7505" s="86"/>
    </row>
    <row r="7506" spans="1:1" x14ac:dyDescent="0.25">
      <c r="A7506" s="86"/>
    </row>
    <row r="7507" spans="1:1" x14ac:dyDescent="0.25">
      <c r="A7507" s="86"/>
    </row>
    <row r="7508" spans="1:1" x14ac:dyDescent="0.25">
      <c r="A7508" s="86"/>
    </row>
    <row r="7509" spans="1:1" x14ac:dyDescent="0.25">
      <c r="A7509" s="86"/>
    </row>
    <row r="7510" spans="1:1" x14ac:dyDescent="0.25">
      <c r="A7510" s="86"/>
    </row>
    <row r="7511" spans="1:1" x14ac:dyDescent="0.25">
      <c r="A7511" s="86"/>
    </row>
    <row r="7512" spans="1:1" x14ac:dyDescent="0.25">
      <c r="A7512" s="86"/>
    </row>
    <row r="7513" spans="1:1" x14ac:dyDescent="0.25">
      <c r="A7513" s="86"/>
    </row>
    <row r="7514" spans="1:1" x14ac:dyDescent="0.25">
      <c r="A7514" s="86"/>
    </row>
    <row r="7515" spans="1:1" x14ac:dyDescent="0.25">
      <c r="A7515" s="86"/>
    </row>
    <row r="7516" spans="1:1" x14ac:dyDescent="0.25">
      <c r="A7516" s="86"/>
    </row>
    <row r="7517" spans="1:1" x14ac:dyDescent="0.25">
      <c r="A7517" s="86"/>
    </row>
    <row r="7518" spans="1:1" x14ac:dyDescent="0.25">
      <c r="A7518" s="86"/>
    </row>
    <row r="7519" spans="1:1" x14ac:dyDescent="0.25">
      <c r="A7519" s="86"/>
    </row>
    <row r="7520" spans="1:1" x14ac:dyDescent="0.25">
      <c r="A7520" s="86"/>
    </row>
    <row r="7521" spans="1:1" x14ac:dyDescent="0.25">
      <c r="A7521" s="86"/>
    </row>
    <row r="7522" spans="1:1" x14ac:dyDescent="0.25">
      <c r="A7522" s="86"/>
    </row>
    <row r="7523" spans="1:1" x14ac:dyDescent="0.25">
      <c r="A7523" s="86"/>
    </row>
    <row r="7524" spans="1:1" x14ac:dyDescent="0.25">
      <c r="A7524" s="86"/>
    </row>
    <row r="7525" spans="1:1" x14ac:dyDescent="0.25">
      <c r="A7525" s="86"/>
    </row>
    <row r="7526" spans="1:1" x14ac:dyDescent="0.25">
      <c r="A7526" s="86"/>
    </row>
    <row r="7527" spans="1:1" x14ac:dyDescent="0.25">
      <c r="A7527" s="86"/>
    </row>
    <row r="7528" spans="1:1" x14ac:dyDescent="0.25">
      <c r="A7528" s="86"/>
    </row>
    <row r="7529" spans="1:1" x14ac:dyDescent="0.25">
      <c r="A7529" s="86"/>
    </row>
    <row r="7530" spans="1:1" x14ac:dyDescent="0.25">
      <c r="A7530" s="86"/>
    </row>
    <row r="7531" spans="1:1" x14ac:dyDescent="0.25">
      <c r="A7531" s="86"/>
    </row>
    <row r="7532" spans="1:1" x14ac:dyDescent="0.25">
      <c r="A7532" s="86"/>
    </row>
    <row r="7533" spans="1:1" x14ac:dyDescent="0.25">
      <c r="A7533" s="86"/>
    </row>
    <row r="7534" spans="1:1" x14ac:dyDescent="0.25">
      <c r="A7534" s="86"/>
    </row>
    <row r="7535" spans="1:1" x14ac:dyDescent="0.25">
      <c r="A7535" s="86"/>
    </row>
    <row r="7536" spans="1:1" x14ac:dyDescent="0.25">
      <c r="A7536" s="86"/>
    </row>
    <row r="7537" spans="1:1" x14ac:dyDescent="0.25">
      <c r="A7537" s="86"/>
    </row>
    <row r="7538" spans="1:1" x14ac:dyDescent="0.25">
      <c r="A7538" s="86"/>
    </row>
    <row r="7539" spans="1:1" x14ac:dyDescent="0.25">
      <c r="A7539" s="86"/>
    </row>
    <row r="7540" spans="1:1" x14ac:dyDescent="0.25">
      <c r="A7540" s="86"/>
    </row>
    <row r="7541" spans="1:1" x14ac:dyDescent="0.25">
      <c r="A7541" s="86"/>
    </row>
    <row r="7542" spans="1:1" x14ac:dyDescent="0.25">
      <c r="A7542" s="86"/>
    </row>
    <row r="7543" spans="1:1" x14ac:dyDescent="0.25">
      <c r="A7543" s="86"/>
    </row>
    <row r="7544" spans="1:1" x14ac:dyDescent="0.25">
      <c r="A7544" s="86"/>
    </row>
    <row r="7545" spans="1:1" x14ac:dyDescent="0.25">
      <c r="A7545" s="86"/>
    </row>
    <row r="7546" spans="1:1" x14ac:dyDescent="0.25">
      <c r="A7546" s="86"/>
    </row>
    <row r="7547" spans="1:1" x14ac:dyDescent="0.25">
      <c r="A7547" s="86"/>
    </row>
    <row r="7548" spans="1:1" x14ac:dyDescent="0.25">
      <c r="A7548" s="86"/>
    </row>
    <row r="7549" spans="1:1" x14ac:dyDescent="0.25">
      <c r="A7549" s="86"/>
    </row>
    <row r="7550" spans="1:1" x14ac:dyDescent="0.25">
      <c r="A7550" s="86"/>
    </row>
    <row r="7551" spans="1:1" x14ac:dyDescent="0.25">
      <c r="A7551" s="86"/>
    </row>
    <row r="7552" spans="1:1" x14ac:dyDescent="0.25">
      <c r="A7552" s="86"/>
    </row>
    <row r="7553" spans="1:1" x14ac:dyDescent="0.25">
      <c r="A7553" s="86"/>
    </row>
    <row r="7554" spans="1:1" x14ac:dyDescent="0.25">
      <c r="A7554" s="86"/>
    </row>
    <row r="7555" spans="1:1" x14ac:dyDescent="0.25">
      <c r="A7555" s="86"/>
    </row>
    <row r="7556" spans="1:1" x14ac:dyDescent="0.25">
      <c r="A7556" s="86"/>
    </row>
    <row r="7557" spans="1:1" x14ac:dyDescent="0.25">
      <c r="A7557" s="86"/>
    </row>
    <row r="7558" spans="1:1" x14ac:dyDescent="0.25">
      <c r="A7558" s="86"/>
    </row>
    <row r="7559" spans="1:1" x14ac:dyDescent="0.25">
      <c r="A7559" s="86"/>
    </row>
    <row r="7560" spans="1:1" x14ac:dyDescent="0.25">
      <c r="A7560" s="86"/>
    </row>
    <row r="7561" spans="1:1" x14ac:dyDescent="0.25">
      <c r="A7561" s="86"/>
    </row>
    <row r="7562" spans="1:1" x14ac:dyDescent="0.25">
      <c r="A7562" s="86"/>
    </row>
    <row r="7563" spans="1:1" x14ac:dyDescent="0.25">
      <c r="A7563" s="86"/>
    </row>
    <row r="7564" spans="1:1" x14ac:dyDescent="0.25">
      <c r="A7564" s="86"/>
    </row>
    <row r="7565" spans="1:1" x14ac:dyDescent="0.25">
      <c r="A7565" s="86"/>
    </row>
    <row r="7566" spans="1:1" x14ac:dyDescent="0.25">
      <c r="A7566" s="86"/>
    </row>
    <row r="7567" spans="1:1" x14ac:dyDescent="0.25">
      <c r="A7567" s="86"/>
    </row>
    <row r="7568" spans="1:1" x14ac:dyDescent="0.25">
      <c r="A7568" s="86"/>
    </row>
    <row r="7569" spans="1:1" x14ac:dyDescent="0.25">
      <c r="A7569" s="86"/>
    </row>
    <row r="7570" spans="1:1" x14ac:dyDescent="0.25">
      <c r="A7570" s="86"/>
    </row>
    <row r="7571" spans="1:1" x14ac:dyDescent="0.25">
      <c r="A7571" s="86"/>
    </row>
    <row r="7572" spans="1:1" x14ac:dyDescent="0.25">
      <c r="A7572" s="86"/>
    </row>
    <row r="7573" spans="1:1" x14ac:dyDescent="0.25">
      <c r="A7573" s="86"/>
    </row>
    <row r="7574" spans="1:1" x14ac:dyDescent="0.25">
      <c r="A7574" s="86"/>
    </row>
    <row r="7575" spans="1:1" x14ac:dyDescent="0.25">
      <c r="A7575" s="86"/>
    </row>
    <row r="7576" spans="1:1" x14ac:dyDescent="0.25">
      <c r="A7576" s="86"/>
    </row>
    <row r="7577" spans="1:1" x14ac:dyDescent="0.25">
      <c r="A7577" s="86"/>
    </row>
    <row r="7578" spans="1:1" x14ac:dyDescent="0.25">
      <c r="A7578" s="86"/>
    </row>
  </sheetData>
  <autoFilter ref="D1:D7578"/>
  <mergeCells count="3">
    <mergeCell ref="AT3:AU3"/>
    <mergeCell ref="A1:AL1"/>
    <mergeCell ref="A2:AL2"/>
  </mergeCells>
  <printOptions horizontalCentered="1"/>
  <pageMargins left="7.874015748031496E-2" right="3.937007874015748E-2" top="7.874015748031496E-2" bottom="7.874015748031496E-2" header="0" footer="0"/>
  <pageSetup paperSize="9" scale="16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1948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B PARI SOTTO 1</vt:lpstr>
      <vt:lpstr>SCHEDA B SOPRA 1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Porcu (306388)</dc:creator>
  <cp:lastModifiedBy>Flora Tonellotto</cp:lastModifiedBy>
  <cp:revision>446</cp:revision>
  <cp:lastPrinted>2023-04-07T06:57:06Z</cp:lastPrinted>
  <dcterms:created xsi:type="dcterms:W3CDTF">2022-04-08T08:30:27Z</dcterms:created>
  <dcterms:modified xsi:type="dcterms:W3CDTF">2023-04-27T08:56:22Z</dcterms:modified>
  <dc:language>it-IT</dc:language>
</cp:coreProperties>
</file>